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qilah.hamid\Downloads\eData 26052025\"/>
    </mc:Choice>
  </mc:AlternateContent>
  <xr:revisionPtr revIDLastSave="0" documentId="8_{7656715B-B378-4052-A1D3-B79EC7F289AC}" xr6:coauthVersionLast="36" xr6:coauthVersionMax="36" xr10:uidLastSave="{00000000-0000-0000-0000-000000000000}"/>
  <bookViews>
    <workbookView xWindow="0" yWindow="0" windowWidth="28800" windowHeight="11505"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17" i="1" l="1"/>
  <c r="AI16" i="1"/>
  <c r="AI9" i="1"/>
  <c r="AI8" i="1"/>
  <c r="AG17" i="1"/>
  <c r="AH17" i="1"/>
  <c r="AI10" i="1" l="1"/>
  <c r="AH9" i="1" l="1"/>
  <c r="AH10" i="1"/>
  <c r="AG9" i="1"/>
  <c r="AF9" i="1"/>
  <c r="AF17" i="1"/>
  <c r="AH16" i="1"/>
  <c r="AH8" i="1" l="1"/>
  <c r="AC17" i="1" l="1"/>
  <c r="AG10" i="1"/>
  <c r="AG8" i="1"/>
  <c r="AG16" i="1" l="1"/>
  <c r="AF10" i="1"/>
  <c r="AF8" i="1"/>
  <c r="AF16" i="1" l="1"/>
  <c r="AE14" i="1"/>
  <c r="AE13" i="1"/>
  <c r="AE12" i="1"/>
  <c r="AE11" i="1"/>
  <c r="AE10" i="1" s="1"/>
  <c r="AE6" i="1"/>
  <c r="AE9" i="1" s="1"/>
  <c r="AE17" i="1" l="1"/>
  <c r="AE16" i="1"/>
  <c r="AE8" i="1"/>
  <c r="AC14" i="1"/>
  <c r="U14" i="1"/>
  <c r="AC13" i="1" l="1"/>
  <c r="AC12" i="1"/>
  <c r="AC11" i="1"/>
  <c r="AB11" i="1" l="1"/>
  <c r="AC10" i="1" l="1"/>
  <c r="AB14" i="1"/>
  <c r="AB13" i="1"/>
  <c r="AB10" i="1" s="1"/>
  <c r="AB12" i="1"/>
  <c r="AB6" i="1"/>
  <c r="AC8" i="1" l="1"/>
  <c r="AC9" i="1"/>
  <c r="AC16" i="1"/>
  <c r="U16" i="1"/>
  <c r="T16" i="1"/>
  <c r="S16" i="1"/>
  <c r="AA14" i="1"/>
  <c r="Z14" i="1"/>
  <c r="Y14" i="1"/>
  <c r="X14" i="1"/>
  <c r="W14" i="1"/>
  <c r="V14" i="1"/>
  <c r="T14" i="1"/>
  <c r="S14" i="1"/>
  <c r="AA13" i="1"/>
  <c r="Z13" i="1"/>
  <c r="Y13" i="1"/>
  <c r="X13" i="1"/>
  <c r="W13" i="1"/>
  <c r="V13" i="1"/>
  <c r="U13" i="1"/>
  <c r="T13" i="1"/>
  <c r="S13" i="1"/>
  <c r="AA12" i="1"/>
  <c r="Z12" i="1"/>
  <c r="Y12" i="1"/>
  <c r="X12" i="1"/>
  <c r="W12" i="1"/>
  <c r="V12" i="1"/>
  <c r="U12" i="1"/>
  <c r="T12" i="1"/>
  <c r="S12" i="1"/>
  <c r="AA11" i="1"/>
  <c r="Z11" i="1"/>
  <c r="Y11" i="1"/>
  <c r="X11" i="1"/>
  <c r="W11" i="1"/>
  <c r="V11" i="1"/>
  <c r="U11" i="1"/>
  <c r="T11" i="1"/>
  <c r="S11" i="1"/>
  <c r="T10" i="1"/>
  <c r="S10" i="1"/>
  <c r="U8" i="1"/>
  <c r="T8" i="1"/>
  <c r="S8" i="1"/>
  <c r="AA6" i="1"/>
  <c r="Z6" i="1"/>
  <c r="Y6" i="1"/>
  <c r="Y8" i="1" s="1"/>
  <c r="X6" i="1"/>
  <c r="W6" i="1"/>
  <c r="V6" i="1"/>
  <c r="U6" i="1"/>
  <c r="V9" i="1" s="1"/>
  <c r="T6" i="1"/>
  <c r="S6" i="1"/>
  <c r="X10" i="1" l="1"/>
  <c r="X17" i="1" s="1"/>
  <c r="V8" i="1"/>
  <c r="Z8" i="1"/>
  <c r="W9" i="1"/>
  <c r="AA9" i="1"/>
  <c r="AB9" i="1"/>
  <c r="W8" i="1"/>
  <c r="X8" i="1"/>
  <c r="AA8" i="1"/>
  <c r="W10" i="1"/>
  <c r="AA10" i="1"/>
  <c r="V10" i="1"/>
  <c r="V17" i="1" s="1"/>
  <c r="Z10" i="1"/>
  <c r="U10" i="1"/>
  <c r="Y10" i="1"/>
  <c r="Y16" i="1" s="1"/>
  <c r="AB8" i="1"/>
  <c r="AA17" i="1"/>
  <c r="X16" i="1"/>
  <c r="W17" i="1"/>
  <c r="W16" i="1"/>
  <c r="X9" i="1"/>
  <c r="Y9" i="1"/>
  <c r="Z9" i="1"/>
  <c r="Z17" i="1" l="1"/>
  <c r="Y17" i="1"/>
  <c r="V16" i="1"/>
  <c r="Z16" i="1"/>
  <c r="AB17" i="1"/>
  <c r="AB16" i="1"/>
  <c r="AA16" i="1"/>
</calcChain>
</file>

<file path=xl/sharedStrings.xml><?xml version="1.0" encoding="utf-8"?>
<sst xmlns="http://schemas.openxmlformats.org/spreadsheetml/2006/main" count="119" uniqueCount="39">
  <si>
    <t>Generation Capacity (MW)</t>
  </si>
  <si>
    <t>Peak Demand (MW)</t>
  </si>
  <si>
    <t>Production (GWh)</t>
  </si>
  <si>
    <t xml:space="preserve">Increase in Production over Previous Year </t>
  </si>
  <si>
    <t>GWh</t>
  </si>
  <si>
    <t>Percentage</t>
  </si>
  <si>
    <t>Consumption (GWh)</t>
  </si>
  <si>
    <t>Residential</t>
  </si>
  <si>
    <t>…</t>
  </si>
  <si>
    <t>Commercial</t>
  </si>
  <si>
    <t>Government</t>
  </si>
  <si>
    <t>Others</t>
  </si>
  <si>
    <t xml:space="preserve">Increase in Consumption over Previous Year </t>
  </si>
  <si>
    <t>Coverage in Electricity Supply (Percentage)</t>
  </si>
  <si>
    <t>Production and Consumption of Electricity</t>
  </si>
  <si>
    <t>Source:</t>
  </si>
  <si>
    <t>Title of dataset:</t>
  </si>
  <si>
    <t>Definition / Concept:</t>
  </si>
  <si>
    <t>Frequency:</t>
  </si>
  <si>
    <t xml:space="preserve">Annual
</t>
  </si>
  <si>
    <t>Unit of measure:</t>
  </si>
  <si>
    <t>Level of disaggregation:</t>
  </si>
  <si>
    <t>Footnote:</t>
  </si>
  <si>
    <t xml:space="preserve">-
</t>
  </si>
  <si>
    <t>Data source:</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</si>
  <si>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</si>
  <si>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</si>
  <si>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</si>
  <si>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</si>
  <si>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</si>
  <si>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</si>
  <si>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 Mega Watt;
- Giga Watt hour; and
- Percentage.</t>
  </si>
  <si>
    <t>- Generation Capacity;
- Peak demand;
- Production; 
- Consumption; and 
- Coverage.</t>
  </si>
  <si>
    <t xml:space="preserve"> - Department of Energy, Prime Minister's Office</t>
  </si>
  <si>
    <t>Department of Energy, Prime Minister's Office</t>
  </si>
  <si>
    <t>Production of electricity is the process of generating electric power from natural gas, diesel and solar power. 
Consumption of energy is the use of energy by residential, commercial, government, and other entities to perform various activities like heating, cooling, lighting, and powering devices and machinery and others. It refers to how energy is used to meet daily needs and perform tasks.
Peak demand of electricity is the highest amount of electricity used at any period of time. It shows when the most electricity is being consumed, often during busy times of the day when people are using lots of appliances and devices.
Generation capacity in electricity is the maximum amount of electrical power that a power plant or a system of power plants can produce. It is measured in units such as megawatts (MW) and indicates the total potential output of all the generators in the system when operating at full capacity.
The Department of Electrical Services (DES) in Brunei is the government agency responsible for providing and managing the supply of electricity in the country. As a service provider, DES is responsible to set standards for the implementation of electricity usage in public buildings as well as overseeing their overall Electro-Mechanical maintenance.</t>
  </si>
  <si>
    <t>https://deps.mofe.gov.bn/terms-of-use/</t>
  </si>
  <si>
    <t>1992 - 2025</t>
  </si>
  <si>
    <t>https://deps.mofe.gov.bn/wp-content/uploads/2026/01/Yearly-Production-and-Consumption-of-Electricity.xlsx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</si>
</sst>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_)"/>
    <numFmt numFmtId="165" formatCode="#,##0.0_);\(#,##0.0\)"/>
    <numFmt numFmtId="166" formatCode="0.0"/>
    <numFmt numFmtId="169" formatCode="[$-14809]d/m/yyyy;@"/>
  </numFmts>
  <fonts count="9" x14ac:knownFonts="1">
    <font>
      <sz val="11"/>
      <color theme="1"/>
      <name val="Calibri"/>
      <family val="2"/>
      <scheme val="minor"/>
    </font>
    <font>
      <sz val="12"/>
      <name val="Arial"/>
      <family val="2"/>
    </font>
    <font>
      <b/>
      <sz val="12"/>
      <name val="Arial"/>
      <family val="2"/>
    </font>
    <font>
      <sz val="12"/>
      <color theme="1"/>
      <name val="Arial"/>
      <family val="2"/>
    </font>
    <font>
      <sz val="10"/>
      <name val="Arial"/>
      <family val="2"/>
    </font>
    <font>
      <sz val="12"/>
      <color indexed="8"/>
      <name val="Arial"/>
      <family val="2"/>
    </font>
    <font>
      <i/>
      <sz val="12"/>
      <color indexed="8"/>
      <name val="Arial"/>
      <family val="2"/>
    </font>
    <font>
      <u/>
      <sz val="11"/>
      <color theme="10"/>
      <name val="Calibri"/>
      <family val="2"/>
      <scheme val="minor"/>
    </font>
    <font>
      <u/>
      <sz val="12"/>
      <color theme="10"/>
      <name val="Arial"/>
      <family val="2"/>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3"/>
      </left>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style="thin">
        <color indexed="63"/>
      </right>
      <top/>
      <bottom style="thin">
        <color indexed="63"/>
      </bottom>
      <diagonal/>
    </border>
  </borders>
  <cellStyleXfs count="6">
    <xf numFmtId="0" fontId="0" fillId="0" borderId="0"/>
    <xf numFmtId="0" fontId="1" fillId="0" borderId="0"/>
    <xf numFmtId="0" fontId="4" fillId="0" borderId="0"/>
    <xf numFmtId="0" fontId="1" fillId="0" borderId="0"/>
    <xf numFmtId="0" fontId="1" fillId="0" borderId="0" applyNumberFormat="0" applyFont="0" applyFill="0" applyBorder="0" applyProtection="0"/>
    <xf numFmtId="0" fontId="7" fillId="0" borderId="0" applyNumberFormat="0" applyFill="0" applyBorder="0" applyAlignment="0" applyProtection="0"/>
  </cellStyleXfs>
  <cellXfs count="66">
    <xf numFmtId="0" fontId="0" fillId="0" borderId="0" xfId="0"/>
    <xf numFmtId="0" fontId="2" fillId="0" borderId="1" xfId="1" applyFont="1" applyFill="1" applyBorder="1" applyAlignment="1" applyProtection="1">
      <alignment horizontal="center" vertical="center" wrapText="1"/>
    </xf>
    <xf numFmtId="0" fontId="1" fillId="0" borderId="0" xfId="1" applyFont="1" applyFill="1" applyAlignment="1">
      <alignment vertical="center"/>
    </xf>
    <xf numFmtId="0" fontId="1" fillId="0" borderId="0" xfId="1" applyFont="1" applyFill="1"/>
    <xf numFmtId="0" fontId="1" fillId="0" borderId="0" xfId="1" applyFont="1" applyFill="1" applyAlignment="1">
      <alignment horizontal="right"/>
    </xf>
    <xf numFmtId="0" fontId="2" fillId="0" borderId="2" xfId="1" applyFont="1" applyFill="1" applyBorder="1" applyAlignment="1">
      <alignment horizontal="left" vertical="center"/>
    </xf>
    <xf numFmtId="0" fontId="2" fillId="0" borderId="4" xfId="2" applyFont="1" applyFill="1" applyBorder="1" applyAlignment="1">
      <alignment horizontal="left" vertical="center"/>
    </xf>
    <xf numFmtId="4" fontId="1" fillId="0" borderId="3" xfId="1" applyNumberFormat="1" applyFont="1" applyFill="1" applyBorder="1" applyAlignment="1">
      <alignment horizontal="right" vertical="center" wrapText="1"/>
    </xf>
    <xf numFmtId="4" fontId="1" fillId="0" borderId="3" xfId="1" applyNumberFormat="1" applyFont="1" applyFill="1" applyBorder="1" applyAlignment="1">
      <alignment horizontal="right" vertical="center"/>
    </xf>
    <xf numFmtId="4" fontId="1" fillId="0" borderId="3" xfId="1" applyNumberFormat="1" applyFont="1" applyFill="1" applyBorder="1" applyAlignment="1">
      <alignment vertical="center"/>
    </xf>
    <xf numFmtId="0" fontId="1" fillId="0" borderId="3" xfId="1" applyFont="1" applyFill="1" applyBorder="1" applyAlignment="1">
      <alignment vertical="center"/>
    </xf>
    <xf numFmtId="0" fontId="1" fillId="0" borderId="4" xfId="1" applyFont="1" applyFill="1" applyBorder="1" applyAlignment="1" applyProtection="1">
      <alignment horizontal="left" vertical="center" indent="2"/>
    </xf>
    <xf numFmtId="0" fontId="1" fillId="0" borderId="4" xfId="1" applyFont="1" applyFill="1" applyBorder="1" applyAlignment="1">
      <alignment horizontal="left" vertical="center" indent="2"/>
    </xf>
    <xf numFmtId="2" fontId="1" fillId="0" borderId="3" xfId="1" applyNumberFormat="1" applyFont="1" applyFill="1" applyBorder="1" applyAlignment="1">
      <alignment horizontal="right" vertical="center"/>
    </xf>
    <xf numFmtId="0" fontId="1" fillId="0" borderId="3" xfId="2" applyFont="1" applyFill="1" applyBorder="1" applyAlignment="1">
      <alignment vertical="center"/>
    </xf>
    <xf numFmtId="0" fontId="1" fillId="0" borderId="0" xfId="3" applyFont="1" applyFill="1" applyAlignment="1" applyProtection="1">
      <alignment horizontal="left" vertical="center"/>
    </xf>
    <xf numFmtId="0" fontId="1" fillId="0" borderId="0" xfId="3" applyFont="1" applyFill="1" applyAlignment="1">
      <alignment vertical="center"/>
    </xf>
    <xf numFmtId="0" fontId="1" fillId="0" borderId="0" xfId="4" applyFont="1" applyFill="1" applyBorder="1" applyAlignment="1">
      <alignment vertical="center"/>
    </xf>
    <xf numFmtId="0" fontId="1" fillId="0" borderId="0" xfId="4" applyFont="1" applyFill="1" applyAlignment="1">
      <alignment vertical="center"/>
    </xf>
    <xf numFmtId="0" fontId="5" fillId="0" borderId="0" xfId="1" applyFont="1" applyFill="1" applyBorder="1" applyAlignment="1" applyProtection="1">
      <alignment vertical="center"/>
    </xf>
    <xf numFmtId="0" fontId="5" fillId="0" borderId="0" xfId="1" applyFont="1" applyFill="1" applyBorder="1" applyAlignment="1" applyProtection="1">
      <alignment horizontal="right" vertical="center"/>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6" fillId="0" borderId="0" xfId="1" applyFont="1" applyFill="1" applyBorder="1" applyAlignment="1" applyProtection="1">
      <alignment horizontal="right" vertical="center"/>
    </xf>
    <xf numFmtId="0" fontId="6" fillId="0" borderId="0" xfId="1" applyFont="1" applyFill="1" applyBorder="1" applyAlignment="1" applyProtection="1">
      <alignment horizontal="left" vertical="center"/>
    </xf>
    <xf numFmtId="164" fontId="5" fillId="0" borderId="0" xfId="1" applyNumberFormat="1" applyFont="1" applyFill="1" applyBorder="1" applyAlignment="1" applyProtection="1">
      <alignment horizontal="right" vertical="center" wrapText="1"/>
    </xf>
    <xf numFmtId="165" fontId="5" fillId="0" borderId="0" xfId="1" applyNumberFormat="1" applyFont="1" applyFill="1" applyBorder="1" applyAlignment="1" applyProtection="1">
      <alignment horizontal="right" vertical="center" wrapText="1"/>
    </xf>
    <xf numFmtId="4" fontId="1" fillId="0" borderId="5" xfId="1" applyNumberFormat="1" applyFont="1" applyFill="1" applyBorder="1" applyAlignment="1">
      <alignment horizontal="right" vertical="center" wrapText="1"/>
    </xf>
    <xf numFmtId="4" fontId="1" fillId="0" borderId="4" xfId="1" applyNumberFormat="1" applyFont="1" applyFill="1" applyBorder="1" applyAlignment="1">
      <alignment vertical="center"/>
    </xf>
    <xf numFmtId="4" fontId="1" fillId="0" borderId="5" xfId="1" applyNumberFormat="1" applyFont="1" applyFill="1" applyBorder="1" applyAlignment="1">
      <alignment horizontal="right" vertical="center"/>
    </xf>
    <xf numFmtId="0" fontId="1" fillId="0" borderId="5" xfId="1" applyFont="1" applyFill="1" applyBorder="1" applyAlignment="1">
      <alignment vertical="center"/>
    </xf>
    <xf numFmtId="4" fontId="1" fillId="0" borderId="4" xfId="1" applyNumberFormat="1" applyFont="1" applyFill="1" applyBorder="1" applyAlignment="1">
      <alignment horizontal="right" vertical="center" wrapText="1"/>
    </xf>
    <xf numFmtId="4" fontId="1" fillId="0" borderId="4" xfId="1" applyNumberFormat="1" applyFont="1" applyFill="1" applyBorder="1" applyAlignment="1">
      <alignment horizontal="right" vertical="center"/>
    </xf>
    <xf numFmtId="0" fontId="1" fillId="0" borderId="4" xfId="1" applyFont="1" applyFill="1" applyBorder="1" applyAlignment="1">
      <alignment vertical="center"/>
    </xf>
    <xf numFmtId="0" fontId="3" fillId="0" borderId="4" xfId="0" applyFont="1" applyFill="1" applyBorder="1" applyAlignment="1">
      <alignment vertical="top"/>
    </xf>
    <xf numFmtId="0" fontId="3" fillId="0" borderId="4" xfId="0" applyFont="1" applyFill="1" applyBorder="1" applyAlignment="1">
      <alignment vertical="top" wrapText="1"/>
    </xf>
    <xf numFmtId="0" fontId="3" fillId="0" borderId="0" xfId="0" applyFont="1" applyFill="1"/>
    <xf numFmtId="0" fontId="3" fillId="0" borderId="4" xfId="0" applyFont="1" applyFill="1" applyBorder="1" applyAlignment="1">
      <alignment wrapText="1"/>
    </xf>
    <xf numFmtId="0" fontId="1" fillId="0" borderId="4" xfId="0" quotePrefix="1" applyFont="1" applyFill="1" applyBorder="1" applyAlignment="1">
      <alignment vertical="top" wrapText="1"/>
    </xf>
    <xf numFmtId="0" fontId="3" fillId="0" borderId="4" xfId="0" quotePrefix="1" applyFont="1" applyFill="1" applyBorder="1" applyAlignment="1">
      <alignment horizontal="left" vertical="top" wrapText="1"/>
    </xf>
    <xf numFmtId="0" fontId="3" fillId="0" borderId="4" xfId="0" applyFont="1" applyFill="1" applyBorder="1" applyAlignment="1">
      <alignment horizontal="left" vertical="top" wrapText="1"/>
    </xf>
    <xf numFmtId="0" fontId="8" fillId="0" borderId="4" xfId="5" applyFont="1" applyFill="1" applyBorder="1" applyAlignment="1">
      <alignment vertical="top" wrapText="1"/>
    </xf>
    <xf numFmtId="0" fontId="3" fillId="0" borderId="4" xfId="0" applyFont="1" applyFill="1" applyBorder="1" applyAlignment="1">
      <alignment horizontal="left" vertical="top"/>
    </xf>
    <xf numFmtId="0" fontId="3" fillId="0" borderId="4" xfId="0" quotePrefix="1" applyFont="1" applyFill="1" applyBorder="1" applyAlignment="1">
      <alignment wrapText="1"/>
    </xf>
    <xf numFmtId="0" fontId="3" fillId="0" borderId="4" xfId="0" applyFont="1" applyFill="1" applyBorder="1" applyAlignment="1">
      <alignment horizontal="justify" vertical="top" wrapText="1"/>
    </xf>
    <xf numFmtId="4" fontId="1" fillId="0" borderId="4" xfId="1" applyNumberFormat="1" applyFont="1" applyFill="1" applyBorder="1" applyAlignment="1">
      <alignment vertical="top"/>
    </xf>
    <xf numFmtId="4" fontId="1" fillId="0" borderId="3" xfId="2" applyNumberFormat="1" applyFont="1" applyFill="1" applyBorder="1" applyAlignment="1">
      <alignment vertical="center"/>
    </xf>
    <xf numFmtId="4" fontId="1" fillId="0" borderId="5" xfId="1" applyNumberFormat="1" applyFont="1" applyFill="1" applyBorder="1" applyAlignment="1">
      <alignment vertical="center"/>
    </xf>
    <xf numFmtId="4" fontId="1" fillId="0" borderId="0" xfId="1" applyNumberFormat="1" applyFont="1" applyFill="1" applyAlignment="1">
      <alignment vertical="center"/>
    </xf>
    <xf numFmtId="0" fontId="2" fillId="0" borderId="0" xfId="1" applyFont="1" applyFill="1" applyBorder="1" applyAlignment="1" applyProtection="1">
      <alignment horizontal="center" vertical="center" wrapText="1"/>
    </xf>
    <xf numFmtId="4" fontId="1" fillId="0" borderId="6" xfId="1" applyNumberFormat="1" applyFont="1" applyFill="1" applyBorder="1" applyAlignment="1">
      <alignment vertical="center"/>
    </xf>
    <xf numFmtId="4" fontId="1" fillId="0" borderId="7" xfId="1" applyNumberFormat="1" applyFont="1" applyFill="1" applyBorder="1" applyAlignment="1">
      <alignment vertical="center"/>
    </xf>
    <xf numFmtId="0" fontId="3" fillId="0" borderId="1" xfId="0" applyFont="1" applyFill="1" applyBorder="1"/>
    <xf numFmtId="0" fontId="3" fillId="0" borderId="0" xfId="0" applyFont="1" applyFill="1" applyBorder="1"/>
    <xf numFmtId="2" fontId="3" fillId="0" borderId="0" xfId="0" applyNumberFormat="1" applyFont="1" applyFill="1"/>
    <xf numFmtId="165" fontId="3" fillId="0" borderId="0" xfId="0" applyNumberFormat="1" applyFont="1" applyFill="1"/>
    <xf numFmtId="39" fontId="3" fillId="0" borderId="0" xfId="0" applyNumberFormat="1" applyFont="1" applyFill="1"/>
    <xf numFmtId="166" fontId="3" fillId="0" borderId="0" xfId="0" applyNumberFormat="1" applyFont="1" applyFill="1"/>
    <xf numFmtId="4" fontId="3" fillId="0" borderId="0" xfId="0" applyNumberFormat="1" applyFont="1" applyFill="1"/>
    <xf numFmtId="0" fontId="2" fillId="0" borderId="0" xfId="1" applyNumberFormat="1" applyFont="1" applyFill="1" applyBorder="1" applyAlignment="1" applyProtection="1">
      <alignment horizontal="centerContinuous" vertical="center" wrapText="1"/>
    </xf>
    <xf numFmtId="0" fontId="3" fillId="0" borderId="0" xfId="0" applyNumberFormat="1" applyFont="1" applyFill="1" applyAlignment="1">
      <alignment horizontal="centerContinuous"/>
    </xf>
    <xf numFmtId="0" fontId="2" fillId="0" borderId="3" xfId="1" applyFont="1" applyFill="1" applyBorder="1" applyAlignment="1" applyProtection="1">
      <alignment horizontal="center" vertical="center"/>
    </xf>
    <xf numFmtId="0" fontId="2" fillId="0" borderId="5" xfId="1" applyFont="1" applyFill="1" applyBorder="1" applyAlignment="1" applyProtection="1">
      <alignment horizontal="center" vertical="center"/>
    </xf>
    <xf numFmtId="0" fontId="2" fillId="0" borderId="4" xfId="1" applyFont="1" applyFill="1" applyBorder="1" applyAlignment="1" applyProtection="1">
      <alignment horizontal="center" vertical="center"/>
    </xf>
    <xf numFmtId="0" fontId="8" fillId="0" borderId="0" xfId="5" applyFont="1" applyAlignment="1">
      <alignment horizontal="left" vertical="top"/>
    </xf>
    <xf numFmtId="169" fontId="3" fillId="0" borderId="4" xfId="0" applyNumberFormat="1" applyFont="1" applyFill="1" applyBorder="1" applyAlignment="1">
      <alignment horizontal="left" vertical="top"/>
    </xf>
  </cellXfs>
  <cellStyles count="6">
    <cellStyle name="Hyperlink" xfId="5" builtinId="8"/>
    <cellStyle name="Normal" xfId="0" builtinId="0"/>
    <cellStyle name="Normal 2" xfId="2" xr:uid="{00000000-0005-0000-0000-000002000000}"/>
    <cellStyle name="Normal_4" xfId="3" xr:uid="{00000000-0005-0000-0000-000003000000}"/>
    <cellStyle name="Normal_5" xfId="1" xr:uid="{00000000-0005-0000-0000-000004000000}"/>
    <cellStyle name="Normal_6_1"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wp-content/uploads/2026/01/Yearly-Production-and-Consumption-of-Electricity.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topLeftCell="B4" workbookViewId="0">
      <selection activeCell="C2" sqref="C2"/>
    </sheetView>
  </sheetViews>
  <sheetFormatPr defaultColWidth="8.7109375" defaultRowHeight="15" x14ac:dyDescent="0.2"/>
  <cols>
    <col min="1" max="1" width="5.7109375" style="36" customWidth="1"/>
    <col min="2" max="2" width="52.7109375" style="36" customWidth="1"/>
    <col min="3" max="3" width="143.5703125" style="36" customWidth="1"/>
    <col min="4" max="16384" width="8.7109375" style="36"/>
  </cols>
  <sheetData>
    <row r="2" spans="2:3" x14ac:dyDescent="0.2">
      <c r="B2" s="34" t="s">
        <v>16</v>
      </c>
      <c r="C2" s="35" t="s">
        <v>14</v>
      </c>
    </row>
    <row r="3" spans="2:3" ht="243" customHeight="1" x14ac:dyDescent="0.2">
      <c r="B3" s="34" t="s">
        <v>17</v>
      </c>
      <c r="C3" s="44" t="s">
        <v>35</v>
      </c>
    </row>
    <row r="4" spans="2:3" ht="30" x14ac:dyDescent="0.2">
      <c r="B4" s="34" t="s">
        <v>18</v>
      </c>
      <c r="C4" s="37" t="s">
        <v>19</v>
      </c>
    </row>
    <row r="5" spans="2:3" ht="45" x14ac:dyDescent="0.2">
      <c r="B5" s="34" t="s">
        <v>20</v>
      </c>
      <c r="C5" s="43" t="s">
        <v>31</v>
      </c>
    </row>
    <row r="6" spans="2:3" ht="81.75" customHeight="1" x14ac:dyDescent="0.2">
      <c r="B6" s="34" t="s">
        <v>21</v>
      </c>
      <c r="C6" s="38" t="s">
        <v>32</v>
      </c>
    </row>
    <row r="7" spans="2:3" ht="30" x14ac:dyDescent="0.2">
      <c r="B7" s="34" t="s">
        <v>22</v>
      </c>
      <c r="C7" s="39" t="s">
        <v>23</v>
      </c>
    </row>
    <row r="8" spans="2:3" x14ac:dyDescent="0.2">
      <c r="B8" s="34" t="s">
        <v>24</v>
      </c>
      <c r="C8" s="40" t="s">
        <v>34</v>
      </c>
    </row>
    <row r="9" spans="2:3" x14ac:dyDescent="0.2">
      <c r="B9" s="34" t="s">
        <v>25</v>
      </c>
      <c r="C9" s="35" t="s">
        <v>37</v>
      </c>
    </row>
    <row r="10" spans="2:3" ht="30" customHeight="1" x14ac:dyDescent="0.2">
      <c r="B10" s="34" t="s">
        <v>26</v>
      </c>
      <c r="C10" s="64" t="s">
        <v>38</v>
      </c>
    </row>
    <row r="11" spans="2:3" ht="30" x14ac:dyDescent="0.2">
      <c r="B11" s="34" t="s">
        <v>27</v>
      </c>
      <c r="C11" s="35" t="s">
        <v>28</v>
      </c>
    </row>
    <row r="12" spans="2:3" ht="30" customHeight="1" x14ac:dyDescent="0.2">
      <c r="B12" s="34" t="s">
        <v>29</v>
      </c>
      <c r="C12" s="41" t="s">
        <v>36</v>
      </c>
    </row>
    <row r="13" spans="2:3" ht="33" customHeight="1" x14ac:dyDescent="0.2">
      <c r="B13" s="42" t="s">
        <v>30</v>
      </c>
      <c r="C13" s="65">
        <v>46163</v>
      </c>
    </row>
  </sheetData>
  <hyperlinks>
    <hyperlink ref="C10" r:id="rId1" xr:uid="{5434DF6B-B4D3-49C5-B48E-5C3076F0E0A6}"/>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269"/>
  <sheetViews>
    <sheetView tabSelected="1" zoomScale="80" zoomScaleNormal="80" workbookViewId="0">
      <pane xSplit="1" ySplit="3" topLeftCell="B4" activePane="bottomRight" state="frozen"/>
      <selection pane="topRight" activeCell="B1" sqref="B1"/>
      <selection pane="bottomLeft" activeCell="A4" sqref="A4"/>
      <selection pane="bottomRight" activeCell="B1" sqref="B1"/>
    </sheetView>
  </sheetViews>
  <sheetFormatPr defaultColWidth="9.140625" defaultRowHeight="15" x14ac:dyDescent="0.2"/>
  <cols>
    <col min="1" max="1" width="52.7109375" style="36" customWidth="1"/>
    <col min="2" max="6" width="12.7109375" style="36" customWidth="1"/>
    <col min="7" max="27" width="12.7109375" style="3" customWidth="1"/>
    <col min="28" max="30" width="12.7109375" style="36" customWidth="1"/>
    <col min="31" max="35" width="13" style="36" customWidth="1"/>
    <col min="36" max="16384" width="9.140625" style="36"/>
  </cols>
  <sheetData>
    <row r="1" spans="1:35" ht="15.75" customHeight="1" x14ac:dyDescent="0.2">
      <c r="A1" s="59" t="s">
        <v>14</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60"/>
      <c r="AG1" s="60"/>
      <c r="AH1" s="60"/>
      <c r="AI1" s="60"/>
    </row>
    <row r="2" spans="1:35" ht="15.75" x14ac:dyDescent="0.2">
      <c r="A2" s="1"/>
      <c r="B2" s="49"/>
      <c r="C2" s="49"/>
      <c r="D2" s="49"/>
      <c r="E2" s="49"/>
      <c r="F2" s="49"/>
      <c r="G2" s="2"/>
      <c r="H2" s="2"/>
      <c r="I2" s="2"/>
      <c r="J2" s="2"/>
      <c r="K2" s="2"/>
      <c r="L2" s="2"/>
      <c r="M2" s="2"/>
      <c r="N2" s="2"/>
      <c r="O2" s="2"/>
      <c r="P2" s="2"/>
      <c r="Q2" s="2"/>
      <c r="R2" s="2"/>
      <c r="S2" s="2"/>
      <c r="T2" s="2"/>
      <c r="U2" s="2"/>
      <c r="V2" s="2"/>
      <c r="W2" s="2"/>
      <c r="X2" s="2"/>
      <c r="Z2" s="4"/>
      <c r="AB2" s="52"/>
      <c r="AC2" s="52"/>
      <c r="AD2" s="53"/>
    </row>
    <row r="3" spans="1:35" ht="15.75" x14ac:dyDescent="0.2">
      <c r="A3" s="5"/>
      <c r="B3" s="61">
        <v>1992</v>
      </c>
      <c r="C3" s="61">
        <v>1993</v>
      </c>
      <c r="D3" s="61">
        <v>1994</v>
      </c>
      <c r="E3" s="61">
        <v>1995</v>
      </c>
      <c r="F3" s="61">
        <v>1996</v>
      </c>
      <c r="G3" s="61">
        <v>1997</v>
      </c>
      <c r="H3" s="61">
        <v>1998</v>
      </c>
      <c r="I3" s="61">
        <v>1999</v>
      </c>
      <c r="J3" s="61">
        <v>2000</v>
      </c>
      <c r="K3" s="61">
        <v>2001</v>
      </c>
      <c r="L3" s="61">
        <v>2002</v>
      </c>
      <c r="M3" s="61">
        <v>2003</v>
      </c>
      <c r="N3" s="61">
        <v>2004</v>
      </c>
      <c r="O3" s="61">
        <v>2005</v>
      </c>
      <c r="P3" s="61">
        <v>2006</v>
      </c>
      <c r="Q3" s="61">
        <v>2007</v>
      </c>
      <c r="R3" s="61">
        <v>2008</v>
      </c>
      <c r="S3" s="61">
        <v>2009</v>
      </c>
      <c r="T3" s="61">
        <v>2010</v>
      </c>
      <c r="U3" s="61">
        <v>2011</v>
      </c>
      <c r="V3" s="61">
        <v>2012</v>
      </c>
      <c r="W3" s="61">
        <v>2013</v>
      </c>
      <c r="X3" s="61">
        <v>2014</v>
      </c>
      <c r="Y3" s="61">
        <v>2015</v>
      </c>
      <c r="Z3" s="61">
        <v>2016</v>
      </c>
      <c r="AA3" s="62">
        <v>2017</v>
      </c>
      <c r="AB3" s="63">
        <v>2018</v>
      </c>
      <c r="AC3" s="63">
        <v>2019</v>
      </c>
      <c r="AD3" s="63">
        <v>2020</v>
      </c>
      <c r="AE3" s="63">
        <v>2021</v>
      </c>
      <c r="AF3" s="63">
        <v>2022</v>
      </c>
      <c r="AG3" s="63">
        <v>2023</v>
      </c>
      <c r="AH3" s="63">
        <v>2024</v>
      </c>
      <c r="AI3" s="63">
        <v>2025</v>
      </c>
    </row>
    <row r="4" spans="1:35" ht="15.75" x14ac:dyDescent="0.2">
      <c r="A4" s="6" t="s">
        <v>0</v>
      </c>
      <c r="B4" s="7">
        <v>386.3</v>
      </c>
      <c r="C4" s="7">
        <v>386.3</v>
      </c>
      <c r="D4" s="7">
        <v>474.5</v>
      </c>
      <c r="E4" s="7">
        <v>649.5</v>
      </c>
      <c r="F4" s="7">
        <v>707.1</v>
      </c>
      <c r="G4" s="7">
        <v>707.1</v>
      </c>
      <c r="H4" s="7">
        <v>705.1</v>
      </c>
      <c r="I4" s="7">
        <v>705.1</v>
      </c>
      <c r="J4" s="7">
        <v>705.1</v>
      </c>
      <c r="K4" s="7">
        <v>711.1</v>
      </c>
      <c r="L4" s="7">
        <v>810.1</v>
      </c>
      <c r="M4" s="7">
        <v>810.1</v>
      </c>
      <c r="N4" s="7">
        <v>810.1</v>
      </c>
      <c r="O4" s="7">
        <v>690.5</v>
      </c>
      <c r="P4" s="7">
        <v>760.5</v>
      </c>
      <c r="Q4" s="7">
        <v>729.1</v>
      </c>
      <c r="R4" s="7">
        <v>878.5</v>
      </c>
      <c r="S4" s="7">
        <v>740.3</v>
      </c>
      <c r="T4" s="7">
        <v>741.9</v>
      </c>
      <c r="U4" s="8">
        <v>745.9</v>
      </c>
      <c r="V4" s="7">
        <v>768.3</v>
      </c>
      <c r="W4" s="7">
        <v>774.7</v>
      </c>
      <c r="X4" s="7">
        <v>777</v>
      </c>
      <c r="Y4" s="7">
        <v>777.7</v>
      </c>
      <c r="Z4" s="7">
        <v>777.7</v>
      </c>
      <c r="AA4" s="27">
        <v>856.7</v>
      </c>
      <c r="AB4" s="31">
        <v>863.7</v>
      </c>
      <c r="AC4" s="31">
        <v>917.2</v>
      </c>
      <c r="AD4" s="31">
        <v>917.2</v>
      </c>
      <c r="AE4" s="45">
        <v>899.2</v>
      </c>
      <c r="AF4" s="45">
        <v>899.2</v>
      </c>
      <c r="AG4" s="45">
        <v>906.2</v>
      </c>
      <c r="AH4" s="45">
        <v>1048.4000000000001</v>
      </c>
      <c r="AI4" s="45">
        <v>1050.25</v>
      </c>
    </row>
    <row r="5" spans="1:35" ht="15.75" x14ac:dyDescent="0.2">
      <c r="A5" s="6" t="s">
        <v>1</v>
      </c>
      <c r="B5" s="50">
        <v>223.7</v>
      </c>
      <c r="C5" s="50">
        <v>246.1</v>
      </c>
      <c r="D5" s="50">
        <v>281.2</v>
      </c>
      <c r="E5" s="50">
        <v>313.10000000000002</v>
      </c>
      <c r="F5" s="50">
        <v>346.9</v>
      </c>
      <c r="G5" s="50">
        <v>385.2</v>
      </c>
      <c r="H5" s="50">
        <v>409</v>
      </c>
      <c r="I5" s="50">
        <v>381.9</v>
      </c>
      <c r="J5" s="9">
        <v>398.5</v>
      </c>
      <c r="K5" s="9">
        <v>412.3</v>
      </c>
      <c r="L5" s="9">
        <v>425.9</v>
      </c>
      <c r="M5" s="9">
        <v>417.4</v>
      </c>
      <c r="N5" s="9">
        <v>454.2</v>
      </c>
      <c r="O5" s="9">
        <v>457.9</v>
      </c>
      <c r="P5" s="9">
        <v>454.1</v>
      </c>
      <c r="Q5" s="9">
        <v>469.7</v>
      </c>
      <c r="R5" s="9">
        <v>482.2</v>
      </c>
      <c r="S5" s="9">
        <v>607.20000000000005</v>
      </c>
      <c r="T5" s="9">
        <v>581.51</v>
      </c>
      <c r="U5" s="8">
        <v>573.05999999999995</v>
      </c>
      <c r="V5" s="8">
        <v>595.29</v>
      </c>
      <c r="W5" s="8">
        <v>600.74</v>
      </c>
      <c r="X5" s="8">
        <v>642.59</v>
      </c>
      <c r="Y5" s="8">
        <v>642.19000000000005</v>
      </c>
      <c r="Z5" s="8">
        <v>656.54</v>
      </c>
      <c r="AA5" s="29">
        <v>627.19000000000005</v>
      </c>
      <c r="AB5" s="32">
        <v>655.81</v>
      </c>
      <c r="AC5" s="32">
        <v>691.29</v>
      </c>
      <c r="AD5" s="32">
        <v>676.83</v>
      </c>
      <c r="AE5" s="45">
        <v>686.66</v>
      </c>
      <c r="AF5" s="45">
        <v>671.19</v>
      </c>
      <c r="AG5" s="45">
        <v>695.32</v>
      </c>
      <c r="AH5" s="45">
        <v>705.57</v>
      </c>
      <c r="AI5" s="45">
        <v>709.13</v>
      </c>
    </row>
    <row r="6" spans="1:35" ht="15.75" x14ac:dyDescent="0.2">
      <c r="A6" s="6" t="s">
        <v>2</v>
      </c>
      <c r="B6" s="8">
        <v>1407.5</v>
      </c>
      <c r="C6" s="8">
        <v>1547.2</v>
      </c>
      <c r="D6" s="8">
        <v>1663.4</v>
      </c>
      <c r="E6" s="8">
        <v>1965.8</v>
      </c>
      <c r="F6" s="8">
        <v>2122.9</v>
      </c>
      <c r="G6" s="8">
        <v>2407</v>
      </c>
      <c r="H6" s="8">
        <v>2503.4</v>
      </c>
      <c r="I6" s="8">
        <v>2433.6</v>
      </c>
      <c r="J6" s="8">
        <v>2516.8000000000002</v>
      </c>
      <c r="K6" s="8">
        <v>2578.8000000000002</v>
      </c>
      <c r="L6" s="8">
        <v>2701.5</v>
      </c>
      <c r="M6" s="8">
        <v>2813.9</v>
      </c>
      <c r="N6" s="8">
        <v>2906.1</v>
      </c>
      <c r="O6" s="8">
        <v>2912.8</v>
      </c>
      <c r="P6" s="8">
        <v>3298.3</v>
      </c>
      <c r="Q6" s="8">
        <v>3394.8</v>
      </c>
      <c r="R6" s="8">
        <v>3423.5</v>
      </c>
      <c r="S6" s="8">
        <f>3611470675/1000000</f>
        <v>3611.470675</v>
      </c>
      <c r="T6" s="8">
        <f>3792229554/1000000</f>
        <v>3792.229554</v>
      </c>
      <c r="U6" s="8">
        <f>3722980557/1000000</f>
        <v>3722.9805569999999</v>
      </c>
      <c r="V6" s="7">
        <f>3928667138/1000000</f>
        <v>3928.6671379999998</v>
      </c>
      <c r="W6" s="7">
        <f>3961805581/1000000</f>
        <v>3961.8055810000001</v>
      </c>
      <c r="X6" s="7">
        <f>4054602942/1000000</f>
        <v>4054.602942</v>
      </c>
      <c r="Y6" s="7">
        <f>4198786300/1000000</f>
        <v>4198.7862999999998</v>
      </c>
      <c r="Z6" s="7">
        <f>4269848822/1000000</f>
        <v>4269.8488219999999</v>
      </c>
      <c r="AA6" s="27">
        <f>4157351296/1000000</f>
        <v>4157.3512959999998</v>
      </c>
      <c r="AB6" s="28">
        <f>4293574424/1000000</f>
        <v>4293.5744240000004</v>
      </c>
      <c r="AC6" s="28">
        <v>4449.4799999999996</v>
      </c>
      <c r="AD6" s="28">
        <v>4508.6039410000003</v>
      </c>
      <c r="AE6" s="45">
        <f>4450766892/1000000</f>
        <v>4450.7668919999996</v>
      </c>
      <c r="AF6" s="45">
        <v>4389.5202929999996</v>
      </c>
      <c r="AG6" s="45">
        <v>4461.2634820000003</v>
      </c>
      <c r="AH6" s="45">
        <v>4617.480313</v>
      </c>
      <c r="AI6" s="45">
        <v>4447.6522420000001</v>
      </c>
    </row>
    <row r="7" spans="1:35" ht="15.75" x14ac:dyDescent="0.2">
      <c r="A7" s="6" t="s">
        <v>3</v>
      </c>
      <c r="B7" s="51"/>
      <c r="C7" s="51"/>
      <c r="D7" s="51"/>
      <c r="E7" s="51"/>
      <c r="F7" s="51"/>
      <c r="G7" s="51"/>
      <c r="H7" s="51"/>
      <c r="I7" s="51"/>
      <c r="J7" s="9"/>
      <c r="K7" s="9"/>
      <c r="L7" s="9"/>
      <c r="M7" s="9"/>
      <c r="N7" s="9"/>
      <c r="O7" s="9"/>
      <c r="P7" s="9"/>
      <c r="Q7" s="9"/>
      <c r="R7" s="9"/>
      <c r="S7" s="9"/>
      <c r="T7" s="10"/>
      <c r="U7" s="9"/>
      <c r="V7" s="10"/>
      <c r="W7" s="10"/>
      <c r="X7" s="10"/>
      <c r="Y7" s="10"/>
      <c r="Z7" s="10"/>
      <c r="AA7" s="30"/>
      <c r="AB7" s="33"/>
      <c r="AC7" s="33"/>
      <c r="AD7" s="33"/>
      <c r="AE7" s="28"/>
      <c r="AF7" s="28"/>
      <c r="AG7" s="28"/>
      <c r="AH7" s="28"/>
      <c r="AI7" s="28"/>
    </row>
    <row r="8" spans="1:35" x14ac:dyDescent="0.2">
      <c r="A8" s="11" t="s">
        <v>4</v>
      </c>
      <c r="B8" s="8">
        <v>138.9</v>
      </c>
      <c r="C8" s="8">
        <v>139.70000000000005</v>
      </c>
      <c r="D8" s="8">
        <v>116.20000000000005</v>
      </c>
      <c r="E8" s="8">
        <v>302.39999999999986</v>
      </c>
      <c r="F8" s="8">
        <v>157.10000000000014</v>
      </c>
      <c r="G8" s="8">
        <v>284.10000000000002</v>
      </c>
      <c r="H8" s="8">
        <v>96.4</v>
      </c>
      <c r="I8" s="8">
        <v>-69.8</v>
      </c>
      <c r="J8" s="8">
        <v>83.2</v>
      </c>
      <c r="K8" s="8">
        <v>62</v>
      </c>
      <c r="L8" s="8">
        <v>122.7</v>
      </c>
      <c r="M8" s="8">
        <v>112.4</v>
      </c>
      <c r="N8" s="8">
        <v>92.2</v>
      </c>
      <c r="O8" s="8">
        <v>6.7</v>
      </c>
      <c r="P8" s="8">
        <v>385.5</v>
      </c>
      <c r="Q8" s="8">
        <v>96.4</v>
      </c>
      <c r="R8" s="8">
        <v>28.7</v>
      </c>
      <c r="S8" s="8">
        <f>187991010/1000000</f>
        <v>187.99100999999999</v>
      </c>
      <c r="T8" s="8">
        <f>180758879/1000000</f>
        <v>180.75887900000001</v>
      </c>
      <c r="U8" s="8">
        <f>-69248997/1000000</f>
        <v>-69.248997000000003</v>
      </c>
      <c r="V8" s="8">
        <f t="shared" ref="V8:AC8" si="0">V6-U6</f>
        <v>205.68658099999993</v>
      </c>
      <c r="W8" s="8">
        <f t="shared" si="0"/>
        <v>33.138443000000279</v>
      </c>
      <c r="X8" s="8">
        <f t="shared" si="0"/>
        <v>92.79736099999991</v>
      </c>
      <c r="Y8" s="8">
        <f t="shared" si="0"/>
        <v>144.18335799999977</v>
      </c>
      <c r="Z8" s="8">
        <f t="shared" si="0"/>
        <v>71.062522000000172</v>
      </c>
      <c r="AA8" s="29">
        <f t="shared" si="0"/>
        <v>-112.49752600000011</v>
      </c>
      <c r="AB8" s="28">
        <f t="shared" si="0"/>
        <v>136.22312800000054</v>
      </c>
      <c r="AC8" s="28">
        <f t="shared" si="0"/>
        <v>155.9055759999992</v>
      </c>
      <c r="AD8" s="28">
        <v>59.123941000000741</v>
      </c>
      <c r="AE8" s="32">
        <f>AE6-AD6</f>
        <v>-57.837049000000661</v>
      </c>
      <c r="AF8" s="32">
        <f>AF6-AE6</f>
        <v>-61.24659900000006</v>
      </c>
      <c r="AG8" s="32">
        <f>AG6-AF6</f>
        <v>71.743189000000712</v>
      </c>
      <c r="AH8" s="32">
        <f>AH6-AG6</f>
        <v>156.21683099999973</v>
      </c>
      <c r="AI8" s="32">
        <f>AI6-AH6</f>
        <v>-169.82807099999991</v>
      </c>
    </row>
    <row r="9" spans="1:35" x14ac:dyDescent="0.2">
      <c r="A9" s="12" t="s">
        <v>5</v>
      </c>
      <c r="B9" s="8">
        <v>10.9</v>
      </c>
      <c r="C9" s="8">
        <v>9.9</v>
      </c>
      <c r="D9" s="8">
        <v>7.5</v>
      </c>
      <c r="E9" s="8">
        <v>18.2</v>
      </c>
      <c r="F9" s="8">
        <v>8</v>
      </c>
      <c r="G9" s="8">
        <v>13.4</v>
      </c>
      <c r="H9" s="8">
        <v>4</v>
      </c>
      <c r="I9" s="8">
        <v>-2.8</v>
      </c>
      <c r="J9" s="8">
        <v>3.4</v>
      </c>
      <c r="K9" s="8">
        <v>2.5</v>
      </c>
      <c r="L9" s="8">
        <v>4.8</v>
      </c>
      <c r="M9" s="8">
        <v>4.2</v>
      </c>
      <c r="N9" s="8">
        <v>3.3</v>
      </c>
      <c r="O9" s="8">
        <v>0.2</v>
      </c>
      <c r="P9" s="8">
        <v>13.2</v>
      </c>
      <c r="Q9" s="8">
        <v>2.9</v>
      </c>
      <c r="R9" s="8">
        <v>0.9</v>
      </c>
      <c r="S9" s="8">
        <v>5.49</v>
      </c>
      <c r="T9" s="8">
        <v>5.01</v>
      </c>
      <c r="U9" s="8">
        <v>-1.83</v>
      </c>
      <c r="V9" s="8">
        <f t="shared" ref="V9:AC9" si="1">(V6-U6)/U6*100</f>
        <v>5.5247825727498139</v>
      </c>
      <c r="W9" s="8">
        <f t="shared" si="1"/>
        <v>0.84350345386782632</v>
      </c>
      <c r="X9" s="13">
        <f t="shared" si="1"/>
        <v>2.3422997192249122</v>
      </c>
      <c r="Y9" s="13">
        <f t="shared" si="1"/>
        <v>3.5560413698333417</v>
      </c>
      <c r="Z9" s="8">
        <f t="shared" si="1"/>
        <v>1.6924538884010405</v>
      </c>
      <c r="AA9" s="29">
        <f t="shared" si="1"/>
        <v>-2.6346957630061056</v>
      </c>
      <c r="AB9" s="28">
        <f t="shared" si="1"/>
        <v>3.2766807108907967</v>
      </c>
      <c r="AC9" s="28">
        <f t="shared" si="1"/>
        <v>3.6311371506343586</v>
      </c>
      <c r="AD9" s="28">
        <v>1.3287831611784018</v>
      </c>
      <c r="AE9" s="32">
        <f>(AE6-AD6)/AD6*100</f>
        <v>-1.2828150300372694</v>
      </c>
      <c r="AF9" s="32">
        <f>(AF6-AE6)/AE6*100</f>
        <v>-1.3760909184007668</v>
      </c>
      <c r="AG9" s="32">
        <f>(AG6-AF6)/AF6*100</f>
        <v>1.6344198046973402</v>
      </c>
      <c r="AH9" s="32">
        <f>(AH6-AG6)/AG6*100</f>
        <v>3.501627546328359</v>
      </c>
      <c r="AI9" s="32">
        <f>(AI6-AH6)/AH6*100</f>
        <v>-3.6779381716445645</v>
      </c>
    </row>
    <row r="10" spans="1:35" ht="15.75" x14ac:dyDescent="0.2">
      <c r="A10" s="6" t="s">
        <v>6</v>
      </c>
      <c r="B10" s="8">
        <v>1144.8</v>
      </c>
      <c r="C10" s="8">
        <v>1355.9</v>
      </c>
      <c r="D10" s="8">
        <v>1518.5</v>
      </c>
      <c r="E10" s="8">
        <v>1758.4</v>
      </c>
      <c r="F10" s="8">
        <v>1993.4</v>
      </c>
      <c r="G10" s="8">
        <v>2314.5</v>
      </c>
      <c r="H10" s="8">
        <v>2417</v>
      </c>
      <c r="I10" s="8">
        <v>2126.3000000000002</v>
      </c>
      <c r="J10" s="8">
        <v>2193.8000000000002</v>
      </c>
      <c r="K10" s="8">
        <v>2213.3000000000002</v>
      </c>
      <c r="L10" s="8">
        <v>2301.1</v>
      </c>
      <c r="M10" s="8">
        <v>2364.6</v>
      </c>
      <c r="N10" s="8">
        <v>2725.5</v>
      </c>
      <c r="O10" s="8">
        <v>2722.8</v>
      </c>
      <c r="P10" s="8">
        <v>2878.9</v>
      </c>
      <c r="Q10" s="8">
        <v>3048.8</v>
      </c>
      <c r="R10" s="8">
        <v>3145.2</v>
      </c>
      <c r="S10" s="8">
        <f>3243042957/1000000</f>
        <v>3243.0429570000001</v>
      </c>
      <c r="T10" s="8">
        <f>3327567412/1000000</f>
        <v>3327.5674119999999</v>
      </c>
      <c r="U10" s="8">
        <f t="shared" ref="U10:AC10" si="2">SUM(U11:U14)</f>
        <v>3389.4391969999997</v>
      </c>
      <c r="V10" s="8">
        <f t="shared" si="2"/>
        <v>3608.7707249999999</v>
      </c>
      <c r="W10" s="8">
        <f t="shared" si="2"/>
        <v>3553.0372550000002</v>
      </c>
      <c r="X10" s="8">
        <f t="shared" si="2"/>
        <v>3765.5239409999999</v>
      </c>
      <c r="Y10" s="8">
        <f t="shared" si="2"/>
        <v>3787.9080240000003</v>
      </c>
      <c r="Z10" s="8">
        <f t="shared" si="2"/>
        <v>3647.6495659999996</v>
      </c>
      <c r="AA10" s="29">
        <f t="shared" si="2"/>
        <v>3539.2741600000004</v>
      </c>
      <c r="AB10" s="32">
        <f t="shared" si="2"/>
        <v>3684.2701750000001</v>
      </c>
      <c r="AC10" s="32">
        <f t="shared" si="2"/>
        <v>3828.4861859999996</v>
      </c>
      <c r="AD10" s="32">
        <v>3936.9034249999995</v>
      </c>
      <c r="AE10" s="32">
        <f>SUM(AE11:AE14)</f>
        <v>3950.2810769999996</v>
      </c>
      <c r="AF10" s="32">
        <f>SUM(AF11:AF14)</f>
        <v>3697.8226000000004</v>
      </c>
      <c r="AG10" s="32">
        <f>SUM(AG11:AG14)</f>
        <v>3649.6618189999995</v>
      </c>
      <c r="AH10" s="32">
        <f>SUM(AH11:AH14)</f>
        <v>3241.9527349999998</v>
      </c>
      <c r="AI10" s="32">
        <f>SUM(AI11:AI14)</f>
        <v>2099.5960369999998</v>
      </c>
    </row>
    <row r="11" spans="1:35" x14ac:dyDescent="0.2">
      <c r="A11" s="11" t="s">
        <v>7</v>
      </c>
      <c r="B11" s="8" t="s">
        <v>8</v>
      </c>
      <c r="C11" s="8" t="s">
        <v>8</v>
      </c>
      <c r="D11" s="8" t="s">
        <v>8</v>
      </c>
      <c r="E11" s="8" t="s">
        <v>8</v>
      </c>
      <c r="F11" s="8" t="s">
        <v>8</v>
      </c>
      <c r="G11" s="8" t="s">
        <v>8</v>
      </c>
      <c r="H11" s="8" t="s">
        <v>8</v>
      </c>
      <c r="I11" s="8" t="s">
        <v>8</v>
      </c>
      <c r="J11" s="8" t="s">
        <v>8</v>
      </c>
      <c r="K11" s="8" t="s">
        <v>8</v>
      </c>
      <c r="L11" s="8" t="s">
        <v>8</v>
      </c>
      <c r="M11" s="8" t="s">
        <v>8</v>
      </c>
      <c r="N11" s="8" t="s">
        <v>8</v>
      </c>
      <c r="O11" s="8" t="s">
        <v>8</v>
      </c>
      <c r="P11" s="8" t="s">
        <v>8</v>
      </c>
      <c r="Q11" s="8" t="s">
        <v>8</v>
      </c>
      <c r="R11" s="8" t="s">
        <v>8</v>
      </c>
      <c r="S11" s="8">
        <f>1223737480/1000000</f>
        <v>1223.73748</v>
      </c>
      <c r="T11" s="8">
        <f>1181429143/1000000</f>
        <v>1181.4291430000001</v>
      </c>
      <c r="U11" s="8">
        <f>1201699457/1000000</f>
        <v>1201.6994569999999</v>
      </c>
      <c r="V11" s="7">
        <f>1338266257/1000000</f>
        <v>1338.266257</v>
      </c>
      <c r="W11" s="7">
        <f>1338547292/1000000</f>
        <v>1338.547292</v>
      </c>
      <c r="X11" s="7">
        <f>1338884296/1000000</f>
        <v>1338.8842959999999</v>
      </c>
      <c r="Y11" s="7">
        <f>1368401758/1000000</f>
        <v>1368.401758</v>
      </c>
      <c r="Z11" s="7">
        <f>1385716761/1000000</f>
        <v>1385.7167609999999</v>
      </c>
      <c r="AA11" s="27">
        <f>1280978226/1000000</f>
        <v>1280.9782259999999</v>
      </c>
      <c r="AB11" s="28">
        <f>1306951222/1000000</f>
        <v>1306.9512219999999</v>
      </c>
      <c r="AC11" s="28">
        <f>1328661555/1000000</f>
        <v>1328.6615549999999</v>
      </c>
      <c r="AD11" s="28">
        <v>1402.507642</v>
      </c>
      <c r="AE11" s="45">
        <f>1420170062/1000000</f>
        <v>1420.1700619999999</v>
      </c>
      <c r="AF11" s="45">
        <v>1407.6366350000001</v>
      </c>
      <c r="AG11" s="45">
        <v>1382.421656</v>
      </c>
      <c r="AH11" s="45">
        <v>1176.2377199999999</v>
      </c>
      <c r="AI11" s="45">
        <v>283.447945</v>
      </c>
    </row>
    <row r="12" spans="1:35" x14ac:dyDescent="0.2">
      <c r="A12" s="11" t="s">
        <v>9</v>
      </c>
      <c r="B12" s="8" t="s">
        <v>8</v>
      </c>
      <c r="C12" s="8" t="s">
        <v>8</v>
      </c>
      <c r="D12" s="8" t="s">
        <v>8</v>
      </c>
      <c r="E12" s="8" t="s">
        <v>8</v>
      </c>
      <c r="F12" s="8" t="s">
        <v>8</v>
      </c>
      <c r="G12" s="8" t="s">
        <v>8</v>
      </c>
      <c r="H12" s="8" t="s">
        <v>8</v>
      </c>
      <c r="I12" s="8" t="s">
        <v>8</v>
      </c>
      <c r="J12" s="8" t="s">
        <v>8</v>
      </c>
      <c r="K12" s="8" t="s">
        <v>8</v>
      </c>
      <c r="L12" s="8" t="s">
        <v>8</v>
      </c>
      <c r="M12" s="8" t="s">
        <v>8</v>
      </c>
      <c r="N12" s="8" t="s">
        <v>8</v>
      </c>
      <c r="O12" s="8" t="s">
        <v>8</v>
      </c>
      <c r="P12" s="8" t="s">
        <v>8</v>
      </c>
      <c r="Q12" s="8" t="s">
        <v>8</v>
      </c>
      <c r="R12" s="8" t="s">
        <v>8</v>
      </c>
      <c r="S12" s="9">
        <f>726227321/1000000</f>
        <v>726.22732099999996</v>
      </c>
      <c r="T12" s="9">
        <f>831452014/1000000</f>
        <v>831.45201399999996</v>
      </c>
      <c r="U12" s="9">
        <f>877965479/1000000</f>
        <v>877.96547899999996</v>
      </c>
      <c r="V12" s="8">
        <f>967866786/1000000</f>
        <v>967.86678600000005</v>
      </c>
      <c r="W12" s="8">
        <f>970714021/1000000</f>
        <v>970.714021</v>
      </c>
      <c r="X12" s="8">
        <f>1015497689/1000000</f>
        <v>1015.497689</v>
      </c>
      <c r="Y12" s="8">
        <f>971103349/1000000</f>
        <v>971.10334899999998</v>
      </c>
      <c r="Z12" s="8">
        <f>905655513/1000000</f>
        <v>905.65551300000004</v>
      </c>
      <c r="AA12" s="29">
        <f>896122147/1000000</f>
        <v>896.12214700000004</v>
      </c>
      <c r="AB12" s="28">
        <f>985018399/1000000</f>
        <v>985.01839900000004</v>
      </c>
      <c r="AC12" s="28">
        <f>1082899923/1000000</f>
        <v>1082.8999229999999</v>
      </c>
      <c r="AD12" s="28">
        <v>1091.0468619999999</v>
      </c>
      <c r="AE12" s="45">
        <f>1210920944/1000000</f>
        <v>1210.920944</v>
      </c>
      <c r="AF12" s="45">
        <v>1026.3690929999998</v>
      </c>
      <c r="AG12" s="45">
        <v>1011.4359449999999</v>
      </c>
      <c r="AH12" s="45">
        <v>828.26897099999996</v>
      </c>
      <c r="AI12" s="45">
        <v>572.72298000000001</v>
      </c>
    </row>
    <row r="13" spans="1:35" x14ac:dyDescent="0.2">
      <c r="A13" s="11" t="s">
        <v>10</v>
      </c>
      <c r="B13" s="8" t="s">
        <v>8</v>
      </c>
      <c r="C13" s="8" t="s">
        <v>8</v>
      </c>
      <c r="D13" s="8" t="s">
        <v>8</v>
      </c>
      <c r="E13" s="8" t="s">
        <v>8</v>
      </c>
      <c r="F13" s="8" t="s">
        <v>8</v>
      </c>
      <c r="G13" s="8" t="s">
        <v>8</v>
      </c>
      <c r="H13" s="8" t="s">
        <v>8</v>
      </c>
      <c r="I13" s="8" t="s">
        <v>8</v>
      </c>
      <c r="J13" s="8" t="s">
        <v>8</v>
      </c>
      <c r="K13" s="8" t="s">
        <v>8</v>
      </c>
      <c r="L13" s="8" t="s">
        <v>8</v>
      </c>
      <c r="M13" s="8" t="s">
        <v>8</v>
      </c>
      <c r="N13" s="8" t="s">
        <v>8</v>
      </c>
      <c r="O13" s="8" t="s">
        <v>8</v>
      </c>
      <c r="P13" s="8" t="s">
        <v>8</v>
      </c>
      <c r="Q13" s="8" t="s">
        <v>8</v>
      </c>
      <c r="R13" s="8" t="s">
        <v>8</v>
      </c>
      <c r="S13" s="8">
        <f>731213604/1000000</f>
        <v>731.21360400000003</v>
      </c>
      <c r="T13" s="8">
        <f>705805069/1000000</f>
        <v>705.805069</v>
      </c>
      <c r="U13" s="8">
        <f>733873519/1000000</f>
        <v>733.87351899999999</v>
      </c>
      <c r="V13" s="8">
        <f>659555116/1000000</f>
        <v>659.555116</v>
      </c>
      <c r="W13" s="8">
        <f>647592149/1000000</f>
        <v>647.59214899999995</v>
      </c>
      <c r="X13" s="8">
        <f>767535676/1000000</f>
        <v>767.53567599999997</v>
      </c>
      <c r="Y13" s="8">
        <f>862977327/1000000</f>
        <v>862.97732699999995</v>
      </c>
      <c r="Z13" s="8">
        <f>803108660/1000000</f>
        <v>803.10865999999999</v>
      </c>
      <c r="AA13" s="29">
        <f>801322028/1000000</f>
        <v>801.32202800000005</v>
      </c>
      <c r="AB13" s="28">
        <f>802403743/1000000</f>
        <v>802.40374299999996</v>
      </c>
      <c r="AC13" s="28">
        <f>785391614/1000000</f>
        <v>785.391614</v>
      </c>
      <c r="AD13" s="28">
        <v>882.02136199999995</v>
      </c>
      <c r="AE13" s="45">
        <f>775344909/1000000</f>
        <v>775.34490900000003</v>
      </c>
      <c r="AF13" s="45">
        <v>738.93960400000003</v>
      </c>
      <c r="AG13" s="45">
        <v>725.64277499999992</v>
      </c>
      <c r="AH13" s="45">
        <v>674.64850899999999</v>
      </c>
      <c r="AI13" s="45">
        <v>696.54996699999992</v>
      </c>
    </row>
    <row r="14" spans="1:35" x14ac:dyDescent="0.2">
      <c r="A14" s="11" t="s">
        <v>11</v>
      </c>
      <c r="B14" s="8" t="s">
        <v>8</v>
      </c>
      <c r="C14" s="8" t="s">
        <v>8</v>
      </c>
      <c r="D14" s="8" t="s">
        <v>8</v>
      </c>
      <c r="E14" s="8" t="s">
        <v>8</v>
      </c>
      <c r="F14" s="8" t="s">
        <v>8</v>
      </c>
      <c r="G14" s="8" t="s">
        <v>8</v>
      </c>
      <c r="H14" s="8" t="s">
        <v>8</v>
      </c>
      <c r="I14" s="8" t="s">
        <v>8</v>
      </c>
      <c r="J14" s="8" t="s">
        <v>8</v>
      </c>
      <c r="K14" s="8" t="s">
        <v>8</v>
      </c>
      <c r="L14" s="8" t="s">
        <v>8</v>
      </c>
      <c r="M14" s="8" t="s">
        <v>8</v>
      </c>
      <c r="N14" s="8" t="s">
        <v>8</v>
      </c>
      <c r="O14" s="8" t="s">
        <v>8</v>
      </c>
      <c r="P14" s="8" t="s">
        <v>8</v>
      </c>
      <c r="Q14" s="8" t="s">
        <v>8</v>
      </c>
      <c r="R14" s="8" t="s">
        <v>8</v>
      </c>
      <c r="S14" s="8">
        <f>561864552/1000000</f>
        <v>561.864552</v>
      </c>
      <c r="T14" s="8">
        <f>608881186/1000000</f>
        <v>608.88118599999996</v>
      </c>
      <c r="U14" s="8">
        <f>575900742/1000000</f>
        <v>575.90074200000004</v>
      </c>
      <c r="V14" s="8">
        <f>643082566/1000000</f>
        <v>643.08256600000004</v>
      </c>
      <c r="W14" s="8">
        <f>596183793/1000000</f>
        <v>596.18379300000004</v>
      </c>
      <c r="X14" s="8">
        <f>643606280/1000000</f>
        <v>643.60627999999997</v>
      </c>
      <c r="Y14" s="8">
        <f>585425590/1000000</f>
        <v>585.42559000000006</v>
      </c>
      <c r="Z14" s="8">
        <f>553168632/1000000</f>
        <v>553.168632</v>
      </c>
      <c r="AA14" s="29">
        <f>(134357959+426493800)/1000000</f>
        <v>560.85175900000002</v>
      </c>
      <c r="AB14" s="28">
        <f>(156202894+433693917)/1000000</f>
        <v>589.89681099999996</v>
      </c>
      <c r="AC14" s="28">
        <f>631533094/1000000</f>
        <v>631.53309400000001</v>
      </c>
      <c r="AD14" s="28">
        <v>561.32755899999995</v>
      </c>
      <c r="AE14" s="45">
        <f>(146068162+397777000)/1000000</f>
        <v>543.84516199999996</v>
      </c>
      <c r="AF14" s="45">
        <v>524.87726799999996</v>
      </c>
      <c r="AG14" s="45">
        <v>530.16144299999996</v>
      </c>
      <c r="AH14" s="45">
        <v>562.79753499999993</v>
      </c>
      <c r="AI14" s="45">
        <v>546.87514499999997</v>
      </c>
    </row>
    <row r="15" spans="1:35" ht="15.75" x14ac:dyDescent="0.2">
      <c r="A15" s="6" t="s">
        <v>12</v>
      </c>
      <c r="B15" s="14"/>
      <c r="C15" s="14"/>
      <c r="D15" s="14"/>
      <c r="E15" s="14"/>
      <c r="F15" s="14"/>
      <c r="G15" s="14"/>
      <c r="H15" s="14"/>
      <c r="I15" s="14"/>
      <c r="J15" s="14"/>
      <c r="K15" s="14"/>
      <c r="L15" s="14"/>
      <c r="M15" s="14"/>
      <c r="N15" s="14"/>
      <c r="O15" s="46"/>
      <c r="P15" s="46"/>
      <c r="Q15" s="46"/>
      <c r="R15" s="46"/>
      <c r="S15" s="46"/>
      <c r="T15" s="46"/>
      <c r="U15" s="9"/>
      <c r="V15" s="9"/>
      <c r="W15" s="9"/>
      <c r="X15" s="10"/>
      <c r="Y15" s="10"/>
      <c r="Z15" s="9"/>
      <c r="AA15" s="47"/>
      <c r="AB15" s="28"/>
      <c r="AC15" s="33"/>
      <c r="AD15" s="33"/>
      <c r="AE15" s="28"/>
      <c r="AF15" s="28"/>
      <c r="AG15" s="28"/>
      <c r="AH15" s="28"/>
      <c r="AI15" s="28"/>
    </row>
    <row r="16" spans="1:35" x14ac:dyDescent="0.2">
      <c r="A16" s="11" t="s">
        <v>4</v>
      </c>
      <c r="B16" s="8">
        <v>75.5</v>
      </c>
      <c r="C16" s="8">
        <v>211.10000000000014</v>
      </c>
      <c r="D16" s="8">
        <v>162.59999999999991</v>
      </c>
      <c r="E16" s="8">
        <v>239.90000000000009</v>
      </c>
      <c r="F16" s="8">
        <v>235</v>
      </c>
      <c r="G16" s="8">
        <v>321.09999999999991</v>
      </c>
      <c r="H16" s="8">
        <v>102.5</v>
      </c>
      <c r="I16" s="8">
        <v>-290.69999999999982</v>
      </c>
      <c r="J16" s="8">
        <v>67.5</v>
      </c>
      <c r="K16" s="8">
        <v>19.5</v>
      </c>
      <c r="L16" s="8">
        <v>87.8</v>
      </c>
      <c r="M16" s="8">
        <v>63.5</v>
      </c>
      <c r="N16" s="8">
        <v>360.8</v>
      </c>
      <c r="O16" s="8">
        <v>-2.6</v>
      </c>
      <c r="P16" s="8">
        <v>156.1</v>
      </c>
      <c r="Q16" s="8">
        <v>169.9</v>
      </c>
      <c r="R16" s="8">
        <v>96.5</v>
      </c>
      <c r="S16" s="8">
        <f>97799957/1000000</f>
        <v>97.799957000000006</v>
      </c>
      <c r="T16" s="8">
        <f>84524445/1000000</f>
        <v>84.524445</v>
      </c>
      <c r="U16" s="8">
        <f>61871784/1000000</f>
        <v>61.871783999999998</v>
      </c>
      <c r="V16" s="8">
        <f t="shared" ref="V16:AC16" si="3">V10-U10</f>
        <v>219.33152800000016</v>
      </c>
      <c r="W16" s="8">
        <f t="shared" si="3"/>
        <v>-55.73346999999967</v>
      </c>
      <c r="X16" s="8">
        <f t="shared" si="3"/>
        <v>212.48668599999974</v>
      </c>
      <c r="Y16" s="8">
        <f t="shared" si="3"/>
        <v>22.384083000000373</v>
      </c>
      <c r="Z16" s="8">
        <f t="shared" si="3"/>
        <v>-140.2584580000007</v>
      </c>
      <c r="AA16" s="29">
        <f t="shared" si="3"/>
        <v>-108.3754059999992</v>
      </c>
      <c r="AB16" s="28">
        <f t="shared" si="3"/>
        <v>144.99601499999972</v>
      </c>
      <c r="AC16" s="28">
        <f t="shared" si="3"/>
        <v>144.21601099999953</v>
      </c>
      <c r="AD16" s="28">
        <v>108.413425</v>
      </c>
      <c r="AE16" s="32">
        <f>AE10-AD10</f>
        <v>13.377652000000126</v>
      </c>
      <c r="AF16" s="32">
        <f>AF10-AE10</f>
        <v>-252.45847699999922</v>
      </c>
      <c r="AG16" s="32">
        <f>AG10-AF10</f>
        <v>-48.160781000000952</v>
      </c>
      <c r="AH16" s="32">
        <f>AH10-AG10</f>
        <v>-407.70908399999962</v>
      </c>
      <c r="AI16" s="32">
        <f>AI10-AH10</f>
        <v>-1142.3566980000001</v>
      </c>
    </row>
    <row r="17" spans="1:35" x14ac:dyDescent="0.2">
      <c r="A17" s="12" t="s">
        <v>5</v>
      </c>
      <c r="B17" s="8">
        <v>7.1</v>
      </c>
      <c r="C17" s="8">
        <v>18.439902166317282</v>
      </c>
      <c r="D17" s="8">
        <v>11.992034810826752</v>
      </c>
      <c r="E17" s="8">
        <v>15.798485347382282</v>
      </c>
      <c r="F17" s="8">
        <v>13.364422202001819</v>
      </c>
      <c r="G17" s="8">
        <v>16.108156917828836</v>
      </c>
      <c r="H17" s="8">
        <v>4.4286022899114244</v>
      </c>
      <c r="I17" s="8">
        <v>-12.027306578402971</v>
      </c>
      <c r="J17" s="8">
        <v>3.2</v>
      </c>
      <c r="K17" s="8">
        <v>0.9</v>
      </c>
      <c r="L17" s="8">
        <v>4</v>
      </c>
      <c r="M17" s="8">
        <v>2.8</v>
      </c>
      <c r="N17" s="8">
        <v>15.3</v>
      </c>
      <c r="O17" s="8">
        <v>-0.1</v>
      </c>
      <c r="P17" s="8">
        <v>5.7</v>
      </c>
      <c r="Q17" s="8">
        <v>5.9</v>
      </c>
      <c r="R17" s="8">
        <v>3.2</v>
      </c>
      <c r="S17" s="8">
        <v>3.11</v>
      </c>
      <c r="T17" s="8">
        <v>2.61</v>
      </c>
      <c r="U17" s="8">
        <v>1.86</v>
      </c>
      <c r="V17" s="8">
        <f t="shared" ref="V17:Y17" si="4">(V10-U10)/U10*100</f>
        <v>6.4710270712078559</v>
      </c>
      <c r="W17" s="8">
        <f t="shared" si="4"/>
        <v>-1.5443893294163118</v>
      </c>
      <c r="X17" s="8">
        <f t="shared" si="4"/>
        <v>5.9804238106701115</v>
      </c>
      <c r="Y17" s="8">
        <f t="shared" si="4"/>
        <v>0.59444803301545057</v>
      </c>
      <c r="Z17" s="8">
        <f>(Z10-Y10)/Y10*100</f>
        <v>-3.7027947117862934</v>
      </c>
      <c r="AA17" s="29">
        <f>(AA10-Z10)/Z10*100</f>
        <v>-2.9711024603397775</v>
      </c>
      <c r="AB17" s="28">
        <f>(AB10-AA10)/AA10*100</f>
        <v>4.0967726275265353</v>
      </c>
      <c r="AC17" s="28">
        <f>(AC10-AB10)/AB10*100</f>
        <v>3.9143712092178347</v>
      </c>
      <c r="AD17" s="28">
        <v>2.8317541641743804</v>
      </c>
      <c r="AE17" s="32">
        <f t="shared" ref="AE17" si="5">(AE10-AD10)/AD10*100</f>
        <v>0.33980137574749186</v>
      </c>
      <c r="AF17" s="32">
        <f t="shared" ref="AF17" si="6">AF10/AE10*100-100</f>
        <v>-6.3908990798124705</v>
      </c>
      <c r="AG17" s="32">
        <f>AG10/AF10*100-100</f>
        <v>-1.3024091799320132</v>
      </c>
      <c r="AH17" s="32">
        <f>AH10/AG10*100-100</f>
        <v>-11.171146923188374</v>
      </c>
      <c r="AI17" s="32">
        <f>AI10/AH10*100-100</f>
        <v>-35.23668576864678</v>
      </c>
    </row>
    <row r="18" spans="1:35" ht="15.75" x14ac:dyDescent="0.2">
      <c r="A18" s="6" t="s">
        <v>13</v>
      </c>
      <c r="B18" s="10" t="s">
        <v>8</v>
      </c>
      <c r="C18" s="10" t="s">
        <v>8</v>
      </c>
      <c r="D18" s="10" t="s">
        <v>8</v>
      </c>
      <c r="E18" s="10" t="s">
        <v>8</v>
      </c>
      <c r="F18" s="10" t="s">
        <v>8</v>
      </c>
      <c r="G18" s="10" t="s">
        <v>8</v>
      </c>
      <c r="H18" s="10" t="s">
        <v>8</v>
      </c>
      <c r="I18" s="10" t="s">
        <v>8</v>
      </c>
      <c r="J18" s="10" t="s">
        <v>8</v>
      </c>
      <c r="K18" s="10" t="s">
        <v>8</v>
      </c>
      <c r="L18" s="10">
        <v>99.7</v>
      </c>
      <c r="M18" s="10">
        <v>99.7</v>
      </c>
      <c r="N18" s="10">
        <v>99.7</v>
      </c>
      <c r="O18" s="10">
        <v>99.7</v>
      </c>
      <c r="P18" s="10">
        <v>99.7</v>
      </c>
      <c r="Q18" s="10">
        <v>99.7</v>
      </c>
      <c r="R18" s="10">
        <v>99.7</v>
      </c>
      <c r="S18" s="10">
        <v>99.7</v>
      </c>
      <c r="T18" s="10">
        <v>99.7</v>
      </c>
      <c r="U18" s="10">
        <v>99.9</v>
      </c>
      <c r="V18" s="10">
        <v>99.9</v>
      </c>
      <c r="W18" s="10">
        <v>99.9</v>
      </c>
      <c r="X18" s="10">
        <v>99.9</v>
      </c>
      <c r="Y18" s="10">
        <v>99.9</v>
      </c>
      <c r="Z18" s="10">
        <v>99.9</v>
      </c>
      <c r="AA18" s="30">
        <v>99.9</v>
      </c>
      <c r="AB18" s="33">
        <v>99.9</v>
      </c>
      <c r="AC18" s="33">
        <v>99.9</v>
      </c>
      <c r="AD18" s="33">
        <v>99.9</v>
      </c>
      <c r="AE18" s="33">
        <v>99.9</v>
      </c>
      <c r="AF18" s="33">
        <v>99.9</v>
      </c>
      <c r="AG18" s="33">
        <v>99.9</v>
      </c>
      <c r="AH18" s="33">
        <v>99.9</v>
      </c>
      <c r="AI18" s="33">
        <v>99.9</v>
      </c>
    </row>
    <row r="19" spans="1:35" x14ac:dyDescent="0.2">
      <c r="G19" s="2"/>
      <c r="H19" s="2"/>
      <c r="I19" s="2"/>
      <c r="J19" s="2"/>
      <c r="K19" s="2"/>
      <c r="L19" s="2"/>
      <c r="M19" s="2"/>
      <c r="N19" s="2"/>
      <c r="O19" s="2"/>
      <c r="P19" s="2"/>
      <c r="Q19" s="2"/>
      <c r="R19" s="2"/>
      <c r="S19" s="2"/>
      <c r="T19" s="2"/>
      <c r="U19" s="2"/>
      <c r="V19" s="2"/>
      <c r="W19" s="2"/>
      <c r="X19" s="2"/>
      <c r="Y19" s="2"/>
      <c r="Z19" s="54"/>
      <c r="AA19" s="54"/>
      <c r="AB19" s="54"/>
      <c r="AC19" s="54"/>
      <c r="AD19" s="54"/>
      <c r="AE19" s="54"/>
      <c r="AF19" s="54"/>
      <c r="AG19" s="54"/>
      <c r="AH19" s="54"/>
      <c r="AI19" s="54"/>
    </row>
    <row r="20" spans="1:35" x14ac:dyDescent="0.2">
      <c r="A20" s="15" t="s">
        <v>15</v>
      </c>
      <c r="B20" s="15"/>
      <c r="C20" s="15"/>
      <c r="D20" s="15"/>
      <c r="E20" s="15"/>
      <c r="F20" s="15"/>
      <c r="G20" s="16"/>
      <c r="H20" s="16"/>
      <c r="I20" s="16"/>
      <c r="J20" s="16"/>
      <c r="K20" s="16"/>
      <c r="L20" s="16"/>
      <c r="M20" s="16"/>
      <c r="N20" s="16"/>
      <c r="O20" s="16"/>
      <c r="P20" s="16"/>
      <c r="Q20" s="16"/>
      <c r="R20" s="16"/>
      <c r="S20" s="16"/>
      <c r="T20" s="16"/>
      <c r="U20" s="2"/>
      <c r="V20" s="2"/>
      <c r="W20" s="2"/>
      <c r="X20" s="2"/>
      <c r="Y20" s="2"/>
      <c r="Z20" s="48"/>
      <c r="AA20" s="48"/>
      <c r="AB20" s="48"/>
      <c r="AC20" s="48"/>
      <c r="AD20" s="48"/>
      <c r="AE20" s="48"/>
      <c r="AF20" s="48"/>
      <c r="AG20" s="48"/>
      <c r="AH20" s="48"/>
      <c r="AI20" s="48"/>
    </row>
    <row r="21" spans="1:35" x14ac:dyDescent="0.2">
      <c r="A21" s="36" t="s">
        <v>33</v>
      </c>
      <c r="B21" s="55"/>
      <c r="C21" s="56"/>
      <c r="D21" s="56"/>
      <c r="E21" s="56"/>
      <c r="F21" s="56"/>
      <c r="G21" s="56"/>
      <c r="H21" s="56"/>
      <c r="I21" s="55"/>
      <c r="J21" s="55"/>
      <c r="K21" s="55"/>
      <c r="L21" s="55"/>
      <c r="M21" s="17"/>
      <c r="N21" s="17"/>
      <c r="O21" s="17"/>
      <c r="P21" s="17"/>
      <c r="Q21" s="17"/>
      <c r="R21" s="17"/>
      <c r="S21" s="17"/>
      <c r="T21" s="17"/>
      <c r="U21" s="17"/>
      <c r="V21" s="18"/>
      <c r="W21" s="18"/>
      <c r="X21" s="18"/>
      <c r="Y21" s="18"/>
      <c r="Z21" s="18"/>
      <c r="AA21" s="18"/>
    </row>
    <row r="22" spans="1:35" x14ac:dyDescent="0.2">
      <c r="B22" s="57"/>
      <c r="C22" s="56"/>
      <c r="D22" s="56"/>
      <c r="E22" s="56"/>
      <c r="F22" s="56"/>
      <c r="G22" s="56"/>
      <c r="H22" s="56"/>
      <c r="I22" s="57"/>
      <c r="J22" s="57"/>
      <c r="K22" s="57"/>
      <c r="L22" s="57"/>
      <c r="M22" s="17"/>
      <c r="N22" s="17"/>
      <c r="O22" s="17"/>
      <c r="P22" s="17"/>
      <c r="Q22" s="17"/>
      <c r="R22" s="17"/>
      <c r="S22" s="17"/>
      <c r="T22" s="17"/>
      <c r="U22" s="17"/>
      <c r="V22" s="18"/>
      <c r="W22" s="18"/>
      <c r="X22" s="18"/>
      <c r="Y22" s="18"/>
      <c r="Z22" s="18"/>
      <c r="AA22" s="18"/>
    </row>
    <row r="23" spans="1:35" x14ac:dyDescent="0.2">
      <c r="G23" s="17"/>
      <c r="H23" s="17"/>
      <c r="I23" s="17"/>
      <c r="J23" s="17"/>
      <c r="K23" s="17"/>
      <c r="L23" s="17"/>
      <c r="M23" s="17"/>
      <c r="N23" s="17"/>
      <c r="O23" s="17"/>
      <c r="P23" s="17"/>
      <c r="Q23" s="17"/>
      <c r="R23" s="17"/>
      <c r="S23" s="17"/>
      <c r="T23" s="17"/>
      <c r="U23" s="17"/>
      <c r="V23" s="18"/>
      <c r="W23" s="18"/>
      <c r="X23" s="18"/>
      <c r="Y23" s="18"/>
      <c r="Z23" s="18"/>
      <c r="AA23" s="18"/>
      <c r="AC23" s="54"/>
      <c r="AD23" s="54"/>
      <c r="AE23" s="54"/>
      <c r="AF23" s="54"/>
      <c r="AG23" s="54"/>
      <c r="AH23" s="54"/>
      <c r="AI23" s="54"/>
    </row>
    <row r="24" spans="1:35" x14ac:dyDescent="0.2">
      <c r="G24" s="19"/>
      <c r="H24" s="19"/>
      <c r="I24" s="19"/>
      <c r="J24" s="19"/>
      <c r="K24" s="19"/>
      <c r="L24" s="19"/>
      <c r="M24" s="19"/>
      <c r="N24" s="19"/>
      <c r="O24" s="19"/>
      <c r="P24" s="19"/>
      <c r="Q24" s="19"/>
      <c r="R24" s="19"/>
      <c r="S24" s="19"/>
      <c r="T24" s="19"/>
      <c r="U24" s="20"/>
      <c r="V24" s="21"/>
      <c r="W24" s="21"/>
      <c r="X24" s="21"/>
      <c r="Y24" s="2"/>
      <c r="Z24" s="2"/>
      <c r="AA24" s="2"/>
      <c r="AC24" s="54"/>
      <c r="AD24" s="54"/>
      <c r="AE24" s="54"/>
      <c r="AF24" s="54"/>
      <c r="AG24" s="54"/>
      <c r="AH24" s="54"/>
      <c r="AI24" s="54"/>
    </row>
    <row r="25" spans="1:35" x14ac:dyDescent="0.2">
      <c r="B25" s="58"/>
      <c r="C25" s="58"/>
      <c r="D25" s="58"/>
      <c r="E25" s="58"/>
      <c r="F25" s="58"/>
      <c r="G25" s="58"/>
      <c r="H25" s="58"/>
      <c r="I25" s="58"/>
      <c r="J25" s="58"/>
      <c r="K25" s="58"/>
      <c r="L25" s="58"/>
      <c r="M25" s="21"/>
      <c r="N25" s="21"/>
      <c r="O25" s="21"/>
      <c r="P25" s="21"/>
      <c r="Q25" s="21"/>
      <c r="R25" s="21"/>
      <c r="S25" s="21"/>
      <c r="T25" s="21"/>
      <c r="U25" s="21"/>
      <c r="V25" s="21"/>
      <c r="W25" s="21"/>
      <c r="X25" s="21"/>
      <c r="Y25" s="2"/>
      <c r="Z25" s="2"/>
      <c r="AA25" s="2"/>
      <c r="AC25" s="54"/>
      <c r="AD25" s="54"/>
      <c r="AE25" s="54"/>
      <c r="AF25" s="54"/>
      <c r="AG25" s="54"/>
      <c r="AH25" s="54"/>
      <c r="AI25" s="54"/>
    </row>
    <row r="26" spans="1:35" x14ac:dyDescent="0.2">
      <c r="C26" s="57"/>
      <c r="D26" s="57"/>
      <c r="E26" s="57"/>
      <c r="F26" s="57"/>
      <c r="G26" s="57"/>
      <c r="H26" s="57"/>
      <c r="I26" s="57"/>
      <c r="J26" s="57"/>
      <c r="K26" s="57"/>
      <c r="L26" s="57"/>
      <c r="M26" s="21"/>
      <c r="N26" s="21"/>
      <c r="O26" s="21"/>
      <c r="P26" s="21"/>
      <c r="Q26" s="21"/>
      <c r="R26" s="21"/>
      <c r="S26" s="21"/>
      <c r="T26" s="21"/>
      <c r="U26" s="20"/>
      <c r="V26" s="21"/>
      <c r="W26" s="21"/>
      <c r="X26" s="21"/>
      <c r="Y26" s="2"/>
      <c r="Z26" s="2"/>
      <c r="AA26" s="2"/>
      <c r="AC26" s="54"/>
      <c r="AD26" s="54"/>
      <c r="AE26" s="54"/>
      <c r="AF26" s="54"/>
      <c r="AG26" s="54"/>
      <c r="AH26" s="54"/>
      <c r="AI26" s="54"/>
    </row>
    <row r="27" spans="1:35" x14ac:dyDescent="0.2">
      <c r="G27" s="22"/>
      <c r="H27" s="22"/>
      <c r="I27" s="22"/>
      <c r="J27" s="22"/>
      <c r="K27" s="22"/>
      <c r="L27" s="22"/>
      <c r="M27" s="22"/>
      <c r="N27" s="22"/>
      <c r="O27" s="22"/>
      <c r="P27" s="22"/>
      <c r="Q27" s="22"/>
      <c r="R27" s="22"/>
      <c r="S27" s="22"/>
      <c r="T27" s="22"/>
      <c r="U27" s="22"/>
      <c r="V27" s="21"/>
      <c r="W27" s="21"/>
      <c r="X27" s="21"/>
      <c r="Y27" s="2"/>
      <c r="Z27" s="2"/>
      <c r="AA27" s="2"/>
      <c r="AC27" s="54"/>
      <c r="AD27" s="54"/>
      <c r="AE27" s="54"/>
      <c r="AF27" s="54"/>
      <c r="AG27" s="54"/>
      <c r="AH27" s="54"/>
      <c r="AI27" s="54"/>
    </row>
    <row r="28" spans="1:35" x14ac:dyDescent="0.2">
      <c r="G28" s="22"/>
      <c r="H28" s="22"/>
      <c r="I28" s="22"/>
      <c r="J28" s="22"/>
      <c r="K28" s="22"/>
      <c r="L28" s="22"/>
      <c r="M28" s="22"/>
      <c r="N28" s="22"/>
      <c r="O28" s="22"/>
      <c r="P28" s="22"/>
      <c r="Q28" s="22"/>
      <c r="R28" s="22"/>
      <c r="S28" s="22"/>
      <c r="T28" s="22"/>
      <c r="U28" s="20"/>
      <c r="V28" s="21"/>
      <c r="W28" s="21"/>
      <c r="X28" s="21"/>
      <c r="Y28" s="2"/>
      <c r="Z28" s="2"/>
      <c r="AA28" s="2"/>
      <c r="AC28" s="54"/>
      <c r="AD28" s="54"/>
      <c r="AE28" s="54"/>
      <c r="AF28" s="54"/>
      <c r="AG28" s="54"/>
      <c r="AH28" s="54"/>
      <c r="AI28" s="54"/>
    </row>
    <row r="29" spans="1:35" x14ac:dyDescent="0.2">
      <c r="G29" s="21"/>
      <c r="H29" s="21"/>
      <c r="I29" s="21"/>
      <c r="J29" s="21"/>
      <c r="K29" s="21"/>
      <c r="L29" s="21"/>
      <c r="M29" s="21"/>
      <c r="N29" s="21"/>
      <c r="O29" s="21"/>
      <c r="P29" s="21"/>
      <c r="Q29" s="21"/>
      <c r="R29" s="21"/>
      <c r="S29" s="21"/>
      <c r="T29" s="21"/>
      <c r="U29" s="21"/>
      <c r="V29" s="21"/>
      <c r="W29" s="21"/>
      <c r="X29" s="21"/>
      <c r="Y29" s="2"/>
      <c r="Z29" s="2"/>
      <c r="AA29" s="2"/>
      <c r="AC29" s="54"/>
      <c r="AD29" s="54"/>
      <c r="AE29" s="54"/>
      <c r="AF29" s="54"/>
      <c r="AG29" s="54"/>
      <c r="AH29" s="54"/>
      <c r="AI29" s="54"/>
    </row>
    <row r="30" spans="1:35" x14ac:dyDescent="0.2">
      <c r="G30" s="21"/>
      <c r="H30" s="21"/>
      <c r="I30" s="21"/>
      <c r="J30" s="21"/>
      <c r="K30" s="21"/>
      <c r="L30" s="21"/>
      <c r="M30" s="21"/>
      <c r="N30" s="21"/>
      <c r="O30" s="21"/>
      <c r="P30" s="21"/>
      <c r="Q30" s="21"/>
      <c r="R30" s="21"/>
      <c r="S30" s="21"/>
      <c r="T30" s="21"/>
      <c r="U30" s="23"/>
      <c r="V30" s="21"/>
      <c r="W30" s="21"/>
      <c r="X30" s="21"/>
      <c r="Y30" s="2"/>
      <c r="Z30" s="2"/>
      <c r="AA30" s="2"/>
      <c r="AC30" s="54"/>
      <c r="AD30" s="54"/>
      <c r="AE30" s="54"/>
      <c r="AF30" s="54"/>
      <c r="AG30" s="54"/>
      <c r="AH30" s="54"/>
      <c r="AI30" s="54"/>
    </row>
    <row r="31" spans="1:35" x14ac:dyDescent="0.2">
      <c r="G31" s="21"/>
      <c r="H31" s="21"/>
      <c r="I31" s="21"/>
      <c r="J31" s="21"/>
      <c r="K31" s="21"/>
      <c r="L31" s="21"/>
      <c r="M31" s="21"/>
      <c r="N31" s="21"/>
      <c r="O31" s="21"/>
      <c r="P31" s="21"/>
      <c r="Q31" s="21"/>
      <c r="R31" s="21"/>
      <c r="S31" s="21"/>
      <c r="T31" s="21"/>
      <c r="U31" s="21"/>
      <c r="V31" s="24"/>
      <c r="W31" s="24"/>
      <c r="X31" s="24"/>
      <c r="Y31" s="2"/>
      <c r="Z31" s="2"/>
      <c r="AA31" s="2"/>
      <c r="AC31" s="54"/>
      <c r="AD31" s="54"/>
      <c r="AE31" s="54"/>
      <c r="AF31" s="54"/>
      <c r="AG31" s="54"/>
      <c r="AH31" s="54"/>
      <c r="AI31" s="54"/>
    </row>
    <row r="32" spans="1:35" x14ac:dyDescent="0.2">
      <c r="G32" s="21"/>
      <c r="H32" s="21"/>
      <c r="I32" s="21"/>
      <c r="J32" s="21"/>
      <c r="K32" s="21"/>
      <c r="L32" s="21"/>
      <c r="M32" s="21"/>
      <c r="N32" s="21"/>
      <c r="O32" s="21"/>
      <c r="P32" s="21"/>
      <c r="Q32" s="21"/>
      <c r="R32" s="21"/>
      <c r="S32" s="21"/>
      <c r="T32" s="21"/>
      <c r="U32" s="21"/>
      <c r="V32" s="21"/>
      <c r="W32" s="21"/>
      <c r="X32" s="21"/>
      <c r="Y32" s="2"/>
      <c r="Z32" s="2"/>
      <c r="AA32" s="2"/>
      <c r="AC32" s="54"/>
      <c r="AD32" s="54"/>
      <c r="AE32" s="54"/>
      <c r="AF32" s="54"/>
      <c r="AG32" s="54"/>
      <c r="AH32" s="54"/>
      <c r="AI32" s="54"/>
    </row>
    <row r="33" spans="7:35" x14ac:dyDescent="0.2">
      <c r="G33" s="23"/>
      <c r="H33" s="23"/>
      <c r="I33" s="23"/>
      <c r="J33" s="23"/>
      <c r="K33" s="23"/>
      <c r="L33" s="23"/>
      <c r="M33" s="23"/>
      <c r="N33" s="23"/>
      <c r="O33" s="23"/>
      <c r="P33" s="23"/>
      <c r="Q33" s="23"/>
      <c r="R33" s="23"/>
      <c r="S33" s="23"/>
      <c r="T33" s="36"/>
      <c r="U33" s="36"/>
      <c r="V33" s="21"/>
      <c r="W33" s="21"/>
      <c r="X33" s="21"/>
      <c r="Y33" s="2"/>
      <c r="Z33" s="2"/>
      <c r="AA33" s="2"/>
      <c r="AC33" s="54"/>
      <c r="AD33" s="54"/>
      <c r="AE33" s="54"/>
      <c r="AF33" s="54"/>
      <c r="AG33" s="54"/>
      <c r="AH33" s="54"/>
      <c r="AI33" s="54"/>
    </row>
    <row r="34" spans="7:35" x14ac:dyDescent="0.2">
      <c r="G34" s="19"/>
      <c r="H34" s="19"/>
      <c r="I34" s="19"/>
      <c r="J34" s="19"/>
      <c r="K34" s="19"/>
      <c r="L34" s="19"/>
      <c r="M34" s="19"/>
      <c r="N34" s="19"/>
      <c r="O34" s="19"/>
      <c r="P34" s="19"/>
      <c r="Q34" s="19"/>
      <c r="R34" s="19"/>
      <c r="S34" s="19"/>
      <c r="T34" s="19"/>
      <c r="U34" s="19"/>
      <c r="V34" s="19"/>
      <c r="W34" s="19"/>
      <c r="X34" s="19"/>
      <c r="Y34" s="2"/>
      <c r="Z34" s="2"/>
      <c r="AA34" s="2"/>
      <c r="AC34" s="54"/>
      <c r="AD34" s="54"/>
      <c r="AE34" s="54"/>
      <c r="AF34" s="54"/>
      <c r="AG34" s="54"/>
      <c r="AH34" s="54"/>
      <c r="AI34" s="54"/>
    </row>
    <row r="35" spans="7:35" x14ac:dyDescent="0.2">
      <c r="G35" s="36"/>
      <c r="H35" s="36"/>
      <c r="I35" s="36"/>
      <c r="J35" s="36"/>
      <c r="K35" s="36"/>
      <c r="L35" s="36"/>
      <c r="M35" s="36"/>
      <c r="N35" s="36"/>
      <c r="O35" s="36"/>
      <c r="P35" s="36"/>
      <c r="Q35" s="36"/>
      <c r="R35" s="36"/>
      <c r="S35" s="36"/>
      <c r="T35" s="36"/>
      <c r="U35" s="36"/>
      <c r="V35" s="36"/>
      <c r="W35" s="36"/>
      <c r="X35" s="36"/>
      <c r="Y35" s="2"/>
      <c r="Z35" s="2"/>
      <c r="AA35" s="2"/>
      <c r="AC35" s="54"/>
      <c r="AD35" s="54"/>
      <c r="AE35" s="54"/>
      <c r="AF35" s="54"/>
      <c r="AG35" s="54"/>
      <c r="AH35" s="54"/>
      <c r="AI35" s="54"/>
    </row>
    <row r="36" spans="7:35" x14ac:dyDescent="0.2">
      <c r="G36" s="36"/>
      <c r="H36" s="36"/>
      <c r="I36" s="36"/>
      <c r="J36" s="36"/>
      <c r="K36" s="36"/>
      <c r="L36" s="36"/>
      <c r="M36" s="36"/>
      <c r="N36" s="36"/>
      <c r="O36" s="36"/>
      <c r="P36" s="36"/>
      <c r="Q36" s="36"/>
      <c r="R36" s="36"/>
      <c r="S36" s="36"/>
      <c r="T36" s="36"/>
      <c r="U36" s="36"/>
      <c r="V36" s="36"/>
      <c r="W36" s="36"/>
      <c r="X36" s="36"/>
      <c r="Y36" s="2"/>
      <c r="Z36" s="2"/>
      <c r="AA36" s="2"/>
      <c r="AC36" s="54"/>
      <c r="AD36" s="54"/>
      <c r="AE36" s="54"/>
      <c r="AF36" s="54"/>
      <c r="AG36" s="54"/>
      <c r="AH36" s="54"/>
      <c r="AI36" s="54"/>
    </row>
    <row r="37" spans="7:35" x14ac:dyDescent="0.2">
      <c r="G37" s="21"/>
      <c r="H37" s="21"/>
      <c r="I37" s="21"/>
      <c r="J37" s="21"/>
      <c r="K37" s="21"/>
      <c r="L37" s="21"/>
      <c r="M37" s="21"/>
      <c r="N37" s="21"/>
      <c r="O37" s="21"/>
      <c r="P37" s="21"/>
      <c r="Q37" s="21"/>
      <c r="R37" s="21"/>
      <c r="S37" s="21"/>
      <c r="T37" s="21"/>
      <c r="U37" s="21"/>
      <c r="V37" s="21"/>
      <c r="W37" s="21"/>
      <c r="X37" s="21"/>
      <c r="Y37" s="2"/>
      <c r="Z37" s="2"/>
      <c r="AA37" s="2"/>
      <c r="AC37" s="54"/>
      <c r="AD37" s="54"/>
      <c r="AE37" s="54"/>
      <c r="AF37" s="54"/>
      <c r="AG37" s="54"/>
      <c r="AH37" s="54"/>
      <c r="AI37" s="54"/>
    </row>
    <row r="38" spans="7:35" x14ac:dyDescent="0.2">
      <c r="G38" s="25"/>
      <c r="H38" s="25"/>
      <c r="I38" s="25"/>
      <c r="J38" s="25"/>
      <c r="K38" s="25"/>
      <c r="L38" s="25"/>
      <c r="M38" s="25"/>
      <c r="N38" s="25"/>
      <c r="O38" s="25"/>
      <c r="P38" s="25"/>
      <c r="Q38" s="25"/>
      <c r="R38" s="25"/>
      <c r="S38" s="25"/>
      <c r="T38" s="25"/>
      <c r="U38" s="25"/>
      <c r="V38" s="26"/>
      <c r="W38" s="26"/>
      <c r="X38" s="26"/>
      <c r="Y38" s="2"/>
      <c r="Z38" s="2"/>
      <c r="AA38" s="2"/>
    </row>
    <row r="39" spans="7:35" x14ac:dyDescent="0.2">
      <c r="G39" s="36"/>
      <c r="H39" s="36"/>
      <c r="I39" s="36"/>
      <c r="J39" s="36"/>
      <c r="K39" s="36"/>
      <c r="L39" s="36"/>
      <c r="M39" s="36"/>
      <c r="N39" s="36"/>
      <c r="O39" s="36"/>
      <c r="P39" s="36"/>
      <c r="Q39" s="36"/>
      <c r="R39" s="36"/>
      <c r="S39" s="36"/>
      <c r="T39" s="36"/>
      <c r="U39" s="36"/>
      <c r="V39" s="36"/>
      <c r="W39" s="36"/>
      <c r="X39" s="36"/>
      <c r="Y39" s="2"/>
      <c r="Z39" s="2"/>
      <c r="AA39" s="2"/>
      <c r="AC39" s="58"/>
      <c r="AD39" s="58"/>
      <c r="AE39" s="58"/>
      <c r="AF39" s="58"/>
      <c r="AG39" s="58"/>
      <c r="AH39" s="58"/>
      <c r="AI39" s="58"/>
    </row>
    <row r="40" spans="7:35" x14ac:dyDescent="0.2">
      <c r="G40" s="22"/>
      <c r="H40" s="22"/>
      <c r="I40" s="22"/>
      <c r="J40" s="22"/>
      <c r="K40" s="22"/>
      <c r="L40" s="22"/>
      <c r="M40" s="22"/>
      <c r="N40" s="22"/>
      <c r="O40" s="22"/>
      <c r="P40" s="22"/>
      <c r="Q40" s="22"/>
      <c r="R40" s="22"/>
      <c r="S40" s="22"/>
      <c r="T40" s="22"/>
      <c r="U40" s="22"/>
      <c r="V40" s="22"/>
      <c r="W40" s="22"/>
      <c r="X40" s="22"/>
      <c r="AC40" s="58"/>
      <c r="AD40" s="58"/>
      <c r="AE40" s="58"/>
      <c r="AF40" s="58"/>
      <c r="AG40" s="58"/>
      <c r="AH40" s="58"/>
      <c r="AI40" s="58"/>
    </row>
    <row r="41" spans="7:35" x14ac:dyDescent="0.2">
      <c r="G41" s="36"/>
      <c r="H41" s="36"/>
      <c r="I41" s="36"/>
      <c r="J41" s="36"/>
      <c r="K41" s="36"/>
      <c r="L41" s="36"/>
      <c r="M41" s="36"/>
      <c r="N41" s="36"/>
      <c r="O41" s="36"/>
      <c r="P41" s="36"/>
      <c r="Q41" s="36"/>
      <c r="R41" s="36"/>
      <c r="S41" s="36"/>
      <c r="T41" s="36"/>
      <c r="U41" s="36"/>
      <c r="V41" s="36"/>
      <c r="W41" s="36"/>
      <c r="X41" s="36"/>
      <c r="AC41" s="58"/>
      <c r="AD41" s="58"/>
      <c r="AE41" s="58"/>
      <c r="AF41" s="58"/>
      <c r="AG41" s="58"/>
      <c r="AH41" s="58"/>
      <c r="AI41" s="58"/>
    </row>
    <row r="42" spans="7:35" x14ac:dyDescent="0.2">
      <c r="G42" s="22"/>
      <c r="H42" s="22"/>
      <c r="I42" s="22"/>
      <c r="J42" s="22"/>
      <c r="K42" s="22"/>
      <c r="L42" s="22"/>
      <c r="M42" s="22"/>
      <c r="N42" s="22"/>
      <c r="O42" s="22"/>
      <c r="P42" s="22"/>
      <c r="Q42" s="22"/>
      <c r="R42" s="22"/>
      <c r="S42" s="22"/>
      <c r="T42" s="22"/>
      <c r="U42" s="22"/>
      <c r="V42" s="22"/>
      <c r="W42" s="22"/>
      <c r="X42" s="22"/>
      <c r="AC42" s="58"/>
      <c r="AD42" s="58"/>
      <c r="AE42" s="58"/>
      <c r="AF42" s="58"/>
      <c r="AG42" s="58"/>
      <c r="AH42" s="58"/>
      <c r="AI42" s="58"/>
    </row>
    <row r="43" spans="7:35" x14ac:dyDescent="0.2">
      <c r="G43" s="21"/>
      <c r="H43" s="21"/>
      <c r="I43" s="21"/>
      <c r="J43" s="21"/>
      <c r="K43" s="21"/>
      <c r="L43" s="21"/>
      <c r="M43" s="21"/>
      <c r="N43" s="21"/>
      <c r="O43" s="21"/>
      <c r="P43" s="21"/>
      <c r="Q43" s="21"/>
      <c r="R43" s="21"/>
      <c r="S43" s="21"/>
      <c r="T43" s="21"/>
      <c r="U43" s="21"/>
      <c r="V43" s="21"/>
      <c r="W43" s="21"/>
      <c r="X43" s="21"/>
      <c r="AC43" s="58"/>
      <c r="AD43" s="58"/>
      <c r="AE43" s="58"/>
      <c r="AF43" s="58"/>
      <c r="AG43" s="58"/>
      <c r="AH43" s="58"/>
      <c r="AI43" s="58"/>
    </row>
    <row r="44" spans="7:35" x14ac:dyDescent="0.2">
      <c r="G44" s="21"/>
      <c r="H44" s="21"/>
      <c r="I44" s="21"/>
      <c r="J44" s="21"/>
      <c r="K44" s="21"/>
      <c r="L44" s="21"/>
      <c r="M44" s="21"/>
      <c r="N44" s="21"/>
      <c r="O44" s="21"/>
      <c r="P44" s="21"/>
      <c r="Q44" s="21"/>
      <c r="R44" s="21"/>
      <c r="S44" s="21"/>
      <c r="T44" s="21"/>
      <c r="U44" s="21"/>
      <c r="V44" s="21"/>
      <c r="W44" s="21"/>
      <c r="X44" s="21"/>
      <c r="AC44" s="58"/>
      <c r="AD44" s="58"/>
      <c r="AE44" s="58"/>
      <c r="AF44" s="58"/>
      <c r="AG44" s="58"/>
      <c r="AH44" s="58"/>
      <c r="AI44" s="58"/>
    </row>
    <row r="45" spans="7:35" x14ac:dyDescent="0.2">
      <c r="G45" s="21"/>
      <c r="H45" s="21"/>
      <c r="I45" s="21"/>
      <c r="J45" s="21"/>
      <c r="K45" s="21"/>
      <c r="L45" s="21"/>
      <c r="M45" s="21"/>
      <c r="N45" s="21"/>
      <c r="O45" s="21"/>
      <c r="P45" s="21"/>
      <c r="Q45" s="21"/>
      <c r="R45" s="21"/>
      <c r="S45" s="21"/>
      <c r="T45" s="21"/>
      <c r="U45" s="21"/>
      <c r="V45" s="21"/>
      <c r="W45" s="21"/>
      <c r="X45" s="21"/>
      <c r="AC45" s="58"/>
      <c r="AD45" s="58"/>
      <c r="AE45" s="58"/>
      <c r="AF45" s="58"/>
      <c r="AG45" s="58"/>
      <c r="AH45" s="58"/>
      <c r="AI45" s="58"/>
    </row>
    <row r="46" spans="7:35" x14ac:dyDescent="0.2">
      <c r="G46" s="21"/>
      <c r="H46" s="21"/>
      <c r="I46" s="21"/>
      <c r="J46" s="21"/>
      <c r="K46" s="21"/>
      <c r="L46" s="21"/>
      <c r="M46" s="21"/>
      <c r="N46" s="21"/>
      <c r="O46" s="21"/>
      <c r="P46" s="21"/>
      <c r="Q46" s="21"/>
      <c r="R46" s="21"/>
      <c r="S46" s="21"/>
      <c r="T46" s="21"/>
      <c r="U46" s="21"/>
      <c r="V46" s="21"/>
      <c r="W46" s="21"/>
      <c r="X46" s="21"/>
      <c r="AC46" s="58"/>
      <c r="AD46" s="58"/>
      <c r="AE46" s="58"/>
      <c r="AF46" s="58"/>
      <c r="AG46" s="58"/>
      <c r="AH46" s="58"/>
      <c r="AI46" s="58"/>
    </row>
    <row r="47" spans="7:35" x14ac:dyDescent="0.2">
      <c r="G47" s="21"/>
      <c r="H47" s="21"/>
      <c r="I47" s="21"/>
      <c r="J47" s="21"/>
      <c r="K47" s="21"/>
      <c r="L47" s="21"/>
      <c r="M47" s="21"/>
      <c r="N47" s="21"/>
      <c r="O47" s="21"/>
      <c r="P47" s="21"/>
      <c r="Q47" s="21"/>
      <c r="R47" s="21"/>
      <c r="S47" s="21"/>
      <c r="T47" s="21"/>
      <c r="U47" s="21"/>
      <c r="V47" s="21"/>
      <c r="W47" s="21"/>
      <c r="X47" s="21"/>
      <c r="AC47" s="58"/>
      <c r="AD47" s="58"/>
      <c r="AE47" s="58"/>
      <c r="AF47" s="58"/>
      <c r="AG47" s="58"/>
      <c r="AH47" s="58"/>
      <c r="AI47" s="58"/>
    </row>
    <row r="48" spans="7:35" x14ac:dyDescent="0.2">
      <c r="G48" s="21"/>
      <c r="H48" s="21"/>
      <c r="I48" s="21"/>
      <c r="J48" s="21"/>
      <c r="K48" s="21"/>
      <c r="L48" s="21"/>
      <c r="M48" s="21"/>
      <c r="N48" s="21"/>
      <c r="O48" s="21"/>
      <c r="P48" s="21"/>
      <c r="Q48" s="21"/>
      <c r="R48" s="21"/>
      <c r="S48" s="21"/>
      <c r="T48" s="21"/>
      <c r="U48" s="21"/>
      <c r="V48" s="21"/>
      <c r="W48" s="21"/>
      <c r="X48" s="21"/>
      <c r="AC48" s="58"/>
      <c r="AD48" s="58"/>
      <c r="AE48" s="58"/>
      <c r="AF48" s="58"/>
      <c r="AG48" s="58"/>
      <c r="AH48" s="58"/>
      <c r="AI48" s="58"/>
    </row>
    <row r="49" spans="7:35" x14ac:dyDescent="0.2">
      <c r="G49" s="2"/>
      <c r="H49" s="2"/>
      <c r="I49" s="2"/>
      <c r="J49" s="2"/>
      <c r="K49" s="2"/>
      <c r="L49" s="2"/>
      <c r="M49" s="2"/>
      <c r="N49" s="2"/>
      <c r="O49" s="2"/>
      <c r="P49" s="2"/>
      <c r="Q49" s="2"/>
      <c r="R49" s="2"/>
      <c r="S49" s="2"/>
      <c r="T49" s="2"/>
      <c r="U49" s="2"/>
      <c r="V49" s="2"/>
      <c r="W49" s="2"/>
      <c r="X49" s="2"/>
      <c r="AC49" s="58"/>
      <c r="AD49" s="58"/>
      <c r="AE49" s="58"/>
      <c r="AF49" s="58"/>
      <c r="AG49" s="58"/>
      <c r="AH49" s="58"/>
      <c r="AI49" s="58"/>
    </row>
    <row r="50" spans="7:35" x14ac:dyDescent="0.2">
      <c r="G50" s="2"/>
      <c r="H50" s="2"/>
      <c r="I50" s="2"/>
      <c r="J50" s="2"/>
      <c r="K50" s="2"/>
      <c r="L50" s="2"/>
      <c r="M50" s="2"/>
      <c r="N50" s="2"/>
      <c r="O50" s="2"/>
      <c r="P50" s="2"/>
      <c r="Q50" s="2"/>
      <c r="R50" s="2"/>
      <c r="S50" s="2"/>
      <c r="T50" s="2"/>
      <c r="U50" s="2"/>
      <c r="V50" s="2"/>
      <c r="W50" s="2"/>
      <c r="X50" s="2"/>
      <c r="AC50" s="58"/>
      <c r="AD50" s="58"/>
      <c r="AE50" s="58"/>
      <c r="AF50" s="58"/>
      <c r="AG50" s="58"/>
      <c r="AH50" s="58"/>
      <c r="AI50" s="58"/>
    </row>
    <row r="51" spans="7:35" x14ac:dyDescent="0.2">
      <c r="G51" s="2"/>
      <c r="H51" s="2"/>
      <c r="I51" s="2"/>
      <c r="J51" s="2"/>
      <c r="K51" s="2"/>
      <c r="L51" s="2"/>
      <c r="M51" s="2"/>
      <c r="N51" s="2"/>
      <c r="O51" s="2"/>
      <c r="P51" s="2"/>
      <c r="Q51" s="2"/>
      <c r="R51" s="2"/>
      <c r="S51" s="2"/>
      <c r="T51" s="2"/>
      <c r="U51" s="2"/>
      <c r="V51" s="2"/>
      <c r="W51" s="2"/>
      <c r="X51" s="2"/>
      <c r="AC51" s="58"/>
      <c r="AD51" s="58"/>
      <c r="AE51" s="58"/>
      <c r="AF51" s="58"/>
      <c r="AG51" s="58"/>
      <c r="AH51" s="58"/>
      <c r="AI51" s="58"/>
    </row>
    <row r="52" spans="7:35" x14ac:dyDescent="0.2">
      <c r="G52" s="2"/>
      <c r="H52" s="2"/>
      <c r="I52" s="2"/>
      <c r="J52" s="2"/>
      <c r="K52" s="2"/>
      <c r="L52" s="2"/>
      <c r="M52" s="2"/>
      <c r="N52" s="2"/>
      <c r="O52" s="2"/>
      <c r="P52" s="2"/>
      <c r="Q52" s="2"/>
      <c r="R52" s="2"/>
      <c r="S52" s="2"/>
      <c r="T52" s="2"/>
      <c r="U52" s="2"/>
      <c r="V52" s="2"/>
      <c r="W52" s="2"/>
      <c r="X52" s="2"/>
      <c r="AC52" s="58"/>
      <c r="AD52" s="58"/>
      <c r="AE52" s="58"/>
      <c r="AF52" s="58"/>
      <c r="AG52" s="58"/>
      <c r="AH52" s="58"/>
      <c r="AI52" s="58"/>
    </row>
    <row r="53" spans="7:35" x14ac:dyDescent="0.2">
      <c r="G53" s="2"/>
      <c r="H53" s="2"/>
      <c r="I53" s="2"/>
      <c r="J53" s="2"/>
      <c r="K53" s="2"/>
      <c r="L53" s="2"/>
      <c r="M53" s="2"/>
      <c r="N53" s="2"/>
      <c r="O53" s="2"/>
      <c r="P53" s="2"/>
      <c r="Q53" s="2"/>
      <c r="R53" s="2"/>
      <c r="S53" s="2"/>
      <c r="T53" s="2"/>
      <c r="U53" s="2"/>
      <c r="V53" s="2"/>
      <c r="W53" s="2"/>
      <c r="X53" s="2"/>
      <c r="AC53" s="58"/>
      <c r="AD53" s="58"/>
      <c r="AE53" s="58"/>
      <c r="AF53" s="58"/>
      <c r="AG53" s="58"/>
      <c r="AH53" s="58"/>
      <c r="AI53" s="58"/>
    </row>
    <row r="54" spans="7:35" x14ac:dyDescent="0.2">
      <c r="G54" s="2"/>
      <c r="H54" s="2"/>
      <c r="I54" s="2"/>
      <c r="J54" s="2"/>
      <c r="K54" s="2"/>
      <c r="L54" s="2"/>
      <c r="M54" s="2"/>
      <c r="N54" s="2"/>
      <c r="O54" s="2"/>
      <c r="P54" s="2"/>
      <c r="Q54" s="2"/>
      <c r="R54" s="2"/>
      <c r="S54" s="2"/>
      <c r="T54" s="2"/>
      <c r="U54" s="2"/>
      <c r="V54" s="2"/>
      <c r="W54" s="2"/>
      <c r="X54" s="2"/>
    </row>
    <row r="55" spans="7:35" x14ac:dyDescent="0.2">
      <c r="G55" s="2"/>
      <c r="H55" s="2"/>
      <c r="I55" s="2"/>
      <c r="J55" s="2"/>
      <c r="K55" s="2"/>
      <c r="L55" s="2"/>
      <c r="M55" s="2"/>
      <c r="N55" s="2"/>
      <c r="O55" s="2"/>
      <c r="P55" s="2"/>
      <c r="Q55" s="2"/>
      <c r="R55" s="2"/>
      <c r="S55" s="2"/>
      <c r="T55" s="2"/>
      <c r="U55" s="2"/>
      <c r="V55" s="2"/>
      <c r="W55" s="2"/>
      <c r="X55" s="2"/>
    </row>
    <row r="56" spans="7:35" x14ac:dyDescent="0.2">
      <c r="G56" s="2"/>
      <c r="H56" s="2"/>
      <c r="I56" s="2"/>
      <c r="J56" s="2"/>
      <c r="K56" s="2"/>
      <c r="L56" s="2"/>
      <c r="M56" s="2"/>
      <c r="N56" s="2"/>
      <c r="O56" s="2"/>
      <c r="P56" s="2"/>
      <c r="Q56" s="2"/>
      <c r="R56" s="2"/>
      <c r="S56" s="2"/>
      <c r="T56" s="2"/>
      <c r="U56" s="2"/>
      <c r="V56" s="2"/>
      <c r="W56" s="2"/>
      <c r="X56" s="2"/>
    </row>
    <row r="57" spans="7:35" x14ac:dyDescent="0.2">
      <c r="G57" s="2"/>
      <c r="H57" s="2"/>
      <c r="I57" s="2"/>
      <c r="J57" s="2"/>
      <c r="K57" s="2"/>
      <c r="L57" s="2"/>
      <c r="M57" s="2"/>
      <c r="N57" s="2"/>
      <c r="O57" s="2"/>
      <c r="P57" s="2"/>
      <c r="Q57" s="2"/>
      <c r="R57" s="2"/>
      <c r="S57" s="2"/>
      <c r="T57" s="2"/>
      <c r="U57" s="2"/>
      <c r="V57" s="2"/>
      <c r="W57" s="2"/>
      <c r="X57" s="2"/>
    </row>
    <row r="58" spans="7:35" x14ac:dyDescent="0.2">
      <c r="G58" s="2"/>
      <c r="H58" s="2"/>
      <c r="I58" s="2"/>
      <c r="J58" s="2"/>
      <c r="K58" s="2"/>
      <c r="L58" s="2"/>
      <c r="M58" s="2"/>
      <c r="N58" s="2"/>
      <c r="O58" s="2"/>
      <c r="P58" s="2"/>
      <c r="Q58" s="2"/>
      <c r="R58" s="2"/>
      <c r="S58" s="2"/>
      <c r="T58" s="2"/>
      <c r="U58" s="2"/>
      <c r="V58" s="2"/>
      <c r="W58" s="2"/>
      <c r="X58" s="2"/>
    </row>
    <row r="59" spans="7:35" x14ac:dyDescent="0.2">
      <c r="G59" s="2"/>
      <c r="H59" s="2"/>
      <c r="I59" s="2"/>
      <c r="J59" s="2"/>
      <c r="K59" s="2"/>
      <c r="L59" s="2"/>
      <c r="M59" s="2"/>
      <c r="N59" s="2"/>
      <c r="O59" s="2"/>
      <c r="P59" s="2"/>
      <c r="Q59" s="2"/>
      <c r="R59" s="2"/>
      <c r="S59" s="2"/>
      <c r="T59" s="2"/>
      <c r="U59" s="2"/>
      <c r="V59" s="2"/>
      <c r="W59" s="2"/>
      <c r="X59" s="2"/>
    </row>
    <row r="60" spans="7:35" x14ac:dyDescent="0.2">
      <c r="G60" s="2"/>
      <c r="H60" s="2"/>
      <c r="I60" s="2"/>
      <c r="J60" s="2"/>
      <c r="K60" s="2"/>
      <c r="L60" s="2"/>
      <c r="M60" s="2"/>
      <c r="N60" s="2"/>
      <c r="O60" s="2"/>
      <c r="P60" s="2"/>
      <c r="Q60" s="2"/>
      <c r="R60" s="2"/>
      <c r="S60" s="2"/>
      <c r="T60" s="2"/>
      <c r="U60" s="2"/>
      <c r="V60" s="2"/>
      <c r="W60" s="2"/>
      <c r="X60" s="2"/>
    </row>
    <row r="61" spans="7:35" x14ac:dyDescent="0.2">
      <c r="G61" s="2"/>
      <c r="H61" s="2"/>
      <c r="I61" s="2"/>
      <c r="J61" s="2"/>
      <c r="K61" s="2"/>
      <c r="L61" s="2"/>
      <c r="M61" s="2"/>
      <c r="N61" s="2"/>
      <c r="O61" s="2"/>
      <c r="P61" s="2"/>
      <c r="Q61" s="2"/>
      <c r="R61" s="2"/>
      <c r="S61" s="2"/>
      <c r="T61" s="2"/>
      <c r="U61" s="2"/>
      <c r="V61" s="2"/>
      <c r="W61" s="2"/>
      <c r="X61" s="2"/>
    </row>
    <row r="62" spans="7:35" x14ac:dyDescent="0.2">
      <c r="G62" s="2"/>
      <c r="H62" s="2"/>
      <c r="I62" s="2"/>
      <c r="J62" s="2"/>
      <c r="K62" s="2"/>
      <c r="L62" s="2"/>
      <c r="M62" s="2"/>
      <c r="N62" s="2"/>
      <c r="O62" s="2"/>
      <c r="P62" s="2"/>
      <c r="Q62" s="2"/>
      <c r="R62" s="2"/>
      <c r="S62" s="2"/>
      <c r="T62" s="2"/>
      <c r="U62" s="2"/>
      <c r="V62" s="2"/>
      <c r="W62" s="2"/>
      <c r="X62" s="2"/>
    </row>
    <row r="63" spans="7:35" x14ac:dyDescent="0.2">
      <c r="G63" s="2"/>
      <c r="H63" s="2"/>
      <c r="I63" s="2"/>
      <c r="J63" s="2"/>
      <c r="K63" s="2"/>
      <c r="L63" s="2"/>
      <c r="M63" s="2"/>
      <c r="N63" s="2"/>
      <c r="O63" s="2"/>
      <c r="P63" s="2"/>
      <c r="Q63" s="2"/>
      <c r="R63" s="2"/>
      <c r="S63" s="2"/>
      <c r="T63" s="2"/>
      <c r="U63" s="2"/>
      <c r="V63" s="2"/>
      <c r="W63" s="2"/>
      <c r="X63" s="2"/>
    </row>
    <row r="64" spans="7:35" x14ac:dyDescent="0.2">
      <c r="G64" s="2"/>
      <c r="H64" s="2"/>
      <c r="I64" s="2"/>
      <c r="J64" s="2"/>
      <c r="K64" s="2"/>
      <c r="L64" s="2"/>
      <c r="M64" s="2"/>
      <c r="N64" s="2"/>
      <c r="O64" s="2"/>
      <c r="P64" s="2"/>
      <c r="Q64" s="2"/>
      <c r="R64" s="2"/>
      <c r="S64" s="2"/>
      <c r="T64" s="2"/>
      <c r="U64" s="2"/>
      <c r="V64" s="2"/>
      <c r="W64" s="2"/>
      <c r="X64" s="2"/>
    </row>
    <row r="65" spans="7:24" x14ac:dyDescent="0.2">
      <c r="G65" s="2"/>
      <c r="H65" s="2"/>
      <c r="I65" s="2"/>
      <c r="J65" s="2"/>
      <c r="K65" s="2"/>
      <c r="L65" s="2"/>
      <c r="M65" s="2"/>
      <c r="N65" s="2"/>
      <c r="O65" s="2"/>
      <c r="P65" s="2"/>
      <c r="Q65" s="2"/>
      <c r="R65" s="2"/>
      <c r="S65" s="2"/>
      <c r="T65" s="2"/>
      <c r="U65" s="2"/>
      <c r="V65" s="2"/>
      <c r="W65" s="2"/>
      <c r="X65" s="2"/>
    </row>
    <row r="66" spans="7:24" x14ac:dyDescent="0.2">
      <c r="G66" s="2"/>
      <c r="H66" s="2"/>
      <c r="I66" s="2"/>
      <c r="J66" s="2"/>
      <c r="K66" s="2"/>
      <c r="L66" s="2"/>
      <c r="M66" s="2"/>
      <c r="N66" s="2"/>
      <c r="O66" s="2"/>
      <c r="P66" s="2"/>
      <c r="Q66" s="2"/>
      <c r="R66" s="2"/>
      <c r="S66" s="2"/>
      <c r="T66" s="2"/>
      <c r="U66" s="2"/>
      <c r="V66" s="2"/>
      <c r="W66" s="2"/>
      <c r="X66" s="2"/>
    </row>
    <row r="67" spans="7:24" x14ac:dyDescent="0.2">
      <c r="G67" s="2"/>
      <c r="H67" s="2"/>
      <c r="I67" s="2"/>
      <c r="J67" s="2"/>
      <c r="K67" s="2"/>
      <c r="L67" s="2"/>
      <c r="M67" s="2"/>
      <c r="N67" s="2"/>
      <c r="O67" s="2"/>
      <c r="P67" s="2"/>
      <c r="Q67" s="2"/>
      <c r="R67" s="2"/>
      <c r="S67" s="2"/>
      <c r="T67" s="2"/>
      <c r="U67" s="2"/>
      <c r="V67" s="2"/>
      <c r="W67" s="2"/>
      <c r="X67" s="2"/>
    </row>
    <row r="68" spans="7:24" x14ac:dyDescent="0.2">
      <c r="G68" s="2"/>
      <c r="H68" s="2"/>
      <c r="I68" s="2"/>
      <c r="J68" s="2"/>
      <c r="K68" s="2"/>
      <c r="L68" s="2"/>
      <c r="M68" s="2"/>
      <c r="N68" s="2"/>
      <c r="O68" s="2"/>
      <c r="P68" s="2"/>
      <c r="Q68" s="2"/>
      <c r="R68" s="2"/>
      <c r="S68" s="2"/>
      <c r="T68" s="2"/>
      <c r="U68" s="2"/>
      <c r="V68" s="2"/>
      <c r="W68" s="2"/>
      <c r="X68" s="2"/>
    </row>
    <row r="69" spans="7:24" x14ac:dyDescent="0.2">
      <c r="G69" s="2"/>
      <c r="H69" s="2"/>
      <c r="I69" s="2"/>
      <c r="J69" s="2"/>
      <c r="K69" s="2"/>
      <c r="L69" s="2"/>
      <c r="M69" s="2"/>
      <c r="N69" s="2"/>
      <c r="O69" s="2"/>
      <c r="P69" s="2"/>
      <c r="Q69" s="2"/>
      <c r="R69" s="2"/>
      <c r="S69" s="2"/>
      <c r="T69" s="2"/>
      <c r="U69" s="2"/>
      <c r="V69" s="2"/>
      <c r="W69" s="2"/>
      <c r="X69" s="2"/>
    </row>
    <row r="70" spans="7:24" x14ac:dyDescent="0.2">
      <c r="G70" s="2"/>
      <c r="H70" s="2"/>
      <c r="I70" s="2"/>
      <c r="J70" s="2"/>
      <c r="K70" s="2"/>
      <c r="L70" s="2"/>
      <c r="M70" s="2"/>
      <c r="N70" s="2"/>
      <c r="O70" s="2"/>
      <c r="P70" s="2"/>
      <c r="Q70" s="2"/>
      <c r="R70" s="2"/>
      <c r="S70" s="2"/>
      <c r="T70" s="2"/>
      <c r="U70" s="2"/>
      <c r="V70" s="2"/>
      <c r="W70" s="2"/>
      <c r="X70" s="2"/>
    </row>
    <row r="71" spans="7:24" x14ac:dyDescent="0.2">
      <c r="G71" s="2"/>
      <c r="H71" s="2"/>
      <c r="I71" s="2"/>
      <c r="J71" s="2"/>
      <c r="K71" s="2"/>
      <c r="L71" s="2"/>
      <c r="M71" s="2"/>
      <c r="N71" s="2"/>
      <c r="O71" s="2"/>
      <c r="P71" s="2"/>
      <c r="Q71" s="2"/>
      <c r="R71" s="2"/>
      <c r="S71" s="2"/>
      <c r="T71" s="2"/>
      <c r="U71" s="2"/>
      <c r="V71" s="2"/>
      <c r="W71" s="2"/>
      <c r="X71" s="2"/>
    </row>
    <row r="72" spans="7:24" x14ac:dyDescent="0.2">
      <c r="G72" s="2"/>
      <c r="H72" s="2"/>
      <c r="I72" s="2"/>
      <c r="J72" s="2"/>
      <c r="K72" s="2"/>
      <c r="L72" s="2"/>
      <c r="M72" s="2"/>
      <c r="N72" s="2"/>
      <c r="O72" s="2"/>
      <c r="P72" s="2"/>
      <c r="Q72" s="2"/>
      <c r="R72" s="2"/>
      <c r="S72" s="2"/>
      <c r="T72" s="2"/>
      <c r="U72" s="2"/>
      <c r="V72" s="2"/>
      <c r="W72" s="2"/>
      <c r="X72" s="2"/>
    </row>
    <row r="73" spans="7:24" x14ac:dyDescent="0.2">
      <c r="G73" s="2"/>
      <c r="H73" s="2"/>
      <c r="I73" s="2"/>
      <c r="J73" s="2"/>
      <c r="K73" s="2"/>
      <c r="L73" s="2"/>
      <c r="M73" s="2"/>
      <c r="N73" s="2"/>
      <c r="O73" s="2"/>
      <c r="P73" s="2"/>
      <c r="Q73" s="2"/>
      <c r="R73" s="2"/>
      <c r="S73" s="2"/>
      <c r="T73" s="2"/>
      <c r="U73" s="2"/>
      <c r="V73" s="2"/>
      <c r="W73" s="2"/>
      <c r="X73" s="2"/>
    </row>
    <row r="74" spans="7:24" x14ac:dyDescent="0.2">
      <c r="G74" s="2"/>
      <c r="H74" s="2"/>
      <c r="I74" s="2"/>
      <c r="J74" s="2"/>
      <c r="K74" s="2"/>
      <c r="L74" s="2"/>
      <c r="M74" s="2"/>
      <c r="N74" s="2"/>
      <c r="O74" s="2"/>
      <c r="P74" s="2"/>
      <c r="Q74" s="2"/>
      <c r="R74" s="2"/>
      <c r="S74" s="2"/>
      <c r="T74" s="2"/>
      <c r="U74" s="2"/>
      <c r="V74" s="2"/>
      <c r="W74" s="2"/>
      <c r="X74" s="2"/>
    </row>
    <row r="75" spans="7:24" x14ac:dyDescent="0.2">
      <c r="G75" s="2"/>
      <c r="H75" s="2"/>
      <c r="I75" s="2"/>
      <c r="J75" s="2"/>
      <c r="K75" s="2"/>
      <c r="L75" s="2"/>
      <c r="M75" s="2"/>
      <c r="N75" s="2"/>
      <c r="O75" s="2"/>
      <c r="P75" s="2"/>
      <c r="Q75" s="2"/>
      <c r="R75" s="2"/>
      <c r="S75" s="2"/>
      <c r="T75" s="2"/>
      <c r="U75" s="2"/>
      <c r="V75" s="2"/>
      <c r="W75" s="2"/>
      <c r="X75" s="2"/>
    </row>
    <row r="76" spans="7:24" x14ac:dyDescent="0.2">
      <c r="G76" s="2"/>
      <c r="H76" s="2"/>
      <c r="I76" s="2"/>
      <c r="J76" s="2"/>
      <c r="K76" s="2"/>
      <c r="L76" s="2"/>
      <c r="M76" s="2"/>
      <c r="N76" s="2"/>
      <c r="O76" s="2"/>
      <c r="P76" s="2"/>
      <c r="Q76" s="2"/>
      <c r="R76" s="2"/>
      <c r="S76" s="2"/>
      <c r="T76" s="2"/>
      <c r="U76" s="2"/>
      <c r="V76" s="2"/>
      <c r="W76" s="2"/>
      <c r="X76" s="2"/>
    </row>
    <row r="77" spans="7:24" x14ac:dyDescent="0.2">
      <c r="G77" s="2"/>
      <c r="H77" s="2"/>
      <c r="I77" s="2"/>
      <c r="J77" s="2"/>
      <c r="K77" s="2"/>
      <c r="L77" s="2"/>
      <c r="M77" s="2"/>
      <c r="N77" s="2"/>
      <c r="O77" s="2"/>
      <c r="P77" s="2"/>
      <c r="Q77" s="2"/>
      <c r="R77" s="2"/>
      <c r="S77" s="2"/>
      <c r="T77" s="2"/>
      <c r="U77" s="2"/>
      <c r="V77" s="2"/>
      <c r="W77" s="2"/>
      <c r="X77" s="2"/>
    </row>
    <row r="78" spans="7:24" x14ac:dyDescent="0.2">
      <c r="G78" s="2"/>
      <c r="H78" s="2"/>
      <c r="I78" s="2"/>
      <c r="J78" s="2"/>
      <c r="K78" s="2"/>
      <c r="L78" s="2"/>
      <c r="M78" s="2"/>
      <c r="N78" s="2"/>
      <c r="O78" s="2"/>
      <c r="P78" s="2"/>
      <c r="Q78" s="2"/>
      <c r="R78" s="2"/>
      <c r="S78" s="2"/>
      <c r="T78" s="2"/>
      <c r="U78" s="2"/>
      <c r="V78" s="2"/>
      <c r="W78" s="2"/>
      <c r="X78" s="2"/>
    </row>
    <row r="79" spans="7:24" x14ac:dyDescent="0.2">
      <c r="G79" s="2"/>
      <c r="H79" s="2"/>
      <c r="I79" s="2"/>
      <c r="J79" s="2"/>
      <c r="K79" s="2"/>
      <c r="L79" s="2"/>
      <c r="M79" s="2"/>
      <c r="N79" s="2"/>
      <c r="O79" s="2"/>
      <c r="P79" s="2"/>
      <c r="Q79" s="2"/>
      <c r="R79" s="2"/>
      <c r="S79" s="2"/>
      <c r="T79" s="2"/>
      <c r="U79" s="2"/>
      <c r="V79" s="2"/>
      <c r="W79" s="2"/>
      <c r="X79" s="2"/>
    </row>
    <row r="80" spans="7:24" x14ac:dyDescent="0.2">
      <c r="G80" s="2"/>
      <c r="H80" s="2"/>
      <c r="I80" s="2"/>
      <c r="J80" s="2"/>
      <c r="K80" s="2"/>
      <c r="L80" s="2"/>
      <c r="M80" s="2"/>
      <c r="N80" s="2"/>
      <c r="O80" s="2"/>
      <c r="P80" s="2"/>
      <c r="Q80" s="2"/>
      <c r="R80" s="2"/>
      <c r="S80" s="2"/>
      <c r="T80" s="2"/>
      <c r="U80" s="2"/>
      <c r="V80" s="2"/>
      <c r="W80" s="2"/>
      <c r="X80" s="2"/>
    </row>
    <row r="81" spans="7:24" x14ac:dyDescent="0.2">
      <c r="G81" s="2"/>
      <c r="H81" s="2"/>
      <c r="I81" s="2"/>
      <c r="J81" s="2"/>
      <c r="K81" s="2"/>
      <c r="L81" s="2"/>
      <c r="M81" s="2"/>
      <c r="N81" s="2"/>
      <c r="O81" s="2"/>
      <c r="P81" s="2"/>
      <c r="Q81" s="2"/>
      <c r="R81" s="2"/>
      <c r="S81" s="2"/>
      <c r="T81" s="2"/>
      <c r="U81" s="2"/>
      <c r="V81" s="2"/>
      <c r="W81" s="2"/>
      <c r="X81" s="2"/>
    </row>
    <row r="82" spans="7:24" x14ac:dyDescent="0.2">
      <c r="G82" s="2"/>
      <c r="H82" s="2"/>
      <c r="I82" s="2"/>
      <c r="J82" s="2"/>
      <c r="K82" s="2"/>
      <c r="L82" s="2"/>
      <c r="M82" s="2"/>
      <c r="N82" s="2"/>
      <c r="O82" s="2"/>
      <c r="P82" s="2"/>
      <c r="Q82" s="2"/>
      <c r="R82" s="2"/>
      <c r="S82" s="2"/>
      <c r="T82" s="2"/>
      <c r="U82" s="2"/>
      <c r="V82" s="2"/>
      <c r="W82" s="2"/>
      <c r="X82" s="2"/>
    </row>
    <row r="83" spans="7:24" x14ac:dyDescent="0.2">
      <c r="G83" s="2"/>
      <c r="H83" s="2"/>
      <c r="I83" s="2"/>
      <c r="J83" s="2"/>
      <c r="K83" s="2"/>
      <c r="L83" s="2"/>
      <c r="M83" s="2"/>
      <c r="N83" s="2"/>
      <c r="O83" s="2"/>
      <c r="P83" s="2"/>
      <c r="Q83" s="2"/>
      <c r="R83" s="2"/>
      <c r="S83" s="2"/>
      <c r="T83" s="2"/>
      <c r="U83" s="2"/>
      <c r="V83" s="2"/>
      <c r="W83" s="2"/>
      <c r="X83" s="2"/>
    </row>
    <row r="84" spans="7:24" x14ac:dyDescent="0.2">
      <c r="G84" s="2"/>
      <c r="H84" s="2"/>
      <c r="I84" s="2"/>
      <c r="J84" s="2"/>
      <c r="K84" s="2"/>
      <c r="L84" s="2"/>
      <c r="M84" s="2"/>
      <c r="N84" s="2"/>
      <c r="O84" s="2"/>
      <c r="P84" s="2"/>
      <c r="Q84" s="2"/>
      <c r="R84" s="2"/>
      <c r="S84" s="2"/>
      <c r="T84" s="2"/>
      <c r="U84" s="2"/>
      <c r="V84" s="2"/>
      <c r="W84" s="2"/>
      <c r="X84" s="2"/>
    </row>
    <row r="85" spans="7:24" x14ac:dyDescent="0.2">
      <c r="G85" s="2"/>
      <c r="H85" s="2"/>
      <c r="I85" s="2"/>
      <c r="J85" s="2"/>
      <c r="K85" s="2"/>
      <c r="L85" s="2"/>
      <c r="M85" s="2"/>
      <c r="N85" s="2"/>
      <c r="O85" s="2"/>
      <c r="P85" s="2"/>
      <c r="Q85" s="2"/>
      <c r="R85" s="2"/>
      <c r="S85" s="2"/>
      <c r="T85" s="2"/>
      <c r="U85" s="2"/>
      <c r="V85" s="2"/>
      <c r="W85" s="2"/>
      <c r="X85" s="2"/>
    </row>
    <row r="86" spans="7:24" x14ac:dyDescent="0.2">
      <c r="G86" s="2"/>
      <c r="H86" s="2"/>
      <c r="I86" s="2"/>
      <c r="J86" s="2"/>
      <c r="K86" s="2"/>
      <c r="L86" s="2"/>
      <c r="M86" s="2"/>
      <c r="N86" s="2"/>
      <c r="O86" s="2"/>
      <c r="P86" s="2"/>
      <c r="Q86" s="2"/>
      <c r="R86" s="2"/>
      <c r="S86" s="2"/>
      <c r="T86" s="2"/>
      <c r="U86" s="2"/>
      <c r="V86" s="2"/>
      <c r="W86" s="2"/>
      <c r="X86" s="2"/>
    </row>
    <row r="87" spans="7:24" x14ac:dyDescent="0.2">
      <c r="G87" s="2"/>
      <c r="H87" s="2"/>
      <c r="I87" s="2"/>
      <c r="J87" s="2"/>
      <c r="K87" s="2"/>
      <c r="L87" s="2"/>
      <c r="M87" s="2"/>
      <c r="N87" s="2"/>
      <c r="O87" s="2"/>
      <c r="P87" s="2"/>
      <c r="Q87" s="2"/>
      <c r="R87" s="2"/>
      <c r="S87" s="2"/>
      <c r="T87" s="2"/>
      <c r="U87" s="2"/>
      <c r="V87" s="2"/>
      <c r="W87" s="2"/>
      <c r="X87" s="2"/>
    </row>
    <row r="88" spans="7:24" x14ac:dyDescent="0.2">
      <c r="G88" s="2"/>
      <c r="H88" s="2"/>
      <c r="I88" s="2"/>
      <c r="J88" s="2"/>
      <c r="K88" s="2"/>
      <c r="L88" s="2"/>
      <c r="M88" s="2"/>
      <c r="N88" s="2"/>
      <c r="O88" s="2"/>
      <c r="P88" s="2"/>
      <c r="Q88" s="2"/>
      <c r="R88" s="2"/>
      <c r="S88" s="2"/>
      <c r="T88" s="2"/>
      <c r="U88" s="2"/>
      <c r="V88" s="2"/>
      <c r="W88" s="2"/>
      <c r="X88" s="2"/>
    </row>
    <row r="89" spans="7:24" x14ac:dyDescent="0.2">
      <c r="G89" s="2"/>
      <c r="H89" s="2"/>
      <c r="I89" s="2"/>
      <c r="J89" s="2"/>
      <c r="K89" s="2"/>
      <c r="L89" s="2"/>
      <c r="M89" s="2"/>
      <c r="N89" s="2"/>
      <c r="O89" s="2"/>
      <c r="P89" s="2"/>
      <c r="Q89" s="2"/>
      <c r="R89" s="2"/>
      <c r="S89" s="2"/>
      <c r="T89" s="2"/>
      <c r="U89" s="2"/>
      <c r="V89" s="2"/>
      <c r="W89" s="2"/>
      <c r="X89" s="2"/>
    </row>
    <row r="90" spans="7:24" x14ac:dyDescent="0.2">
      <c r="G90" s="2"/>
      <c r="H90" s="2"/>
      <c r="I90" s="2"/>
      <c r="J90" s="2"/>
      <c r="K90" s="2"/>
      <c r="L90" s="2"/>
      <c r="M90" s="2"/>
      <c r="N90" s="2"/>
      <c r="O90" s="2"/>
      <c r="P90" s="2"/>
      <c r="Q90" s="2"/>
      <c r="R90" s="2"/>
      <c r="S90" s="2"/>
      <c r="T90" s="2"/>
      <c r="U90" s="2"/>
      <c r="V90" s="2"/>
      <c r="W90" s="2"/>
      <c r="X90" s="2"/>
    </row>
    <row r="91" spans="7:24" x14ac:dyDescent="0.2">
      <c r="G91" s="2"/>
      <c r="H91" s="2"/>
      <c r="I91" s="2"/>
      <c r="J91" s="2"/>
      <c r="K91" s="2"/>
      <c r="L91" s="2"/>
      <c r="M91" s="2"/>
      <c r="N91" s="2"/>
      <c r="O91" s="2"/>
      <c r="P91" s="2"/>
      <c r="Q91" s="2"/>
      <c r="R91" s="2"/>
      <c r="S91" s="2"/>
      <c r="T91" s="2"/>
      <c r="U91" s="2"/>
      <c r="V91" s="2"/>
      <c r="W91" s="2"/>
      <c r="X91" s="2"/>
    </row>
    <row r="92" spans="7:24" x14ac:dyDescent="0.2">
      <c r="G92" s="2"/>
      <c r="H92" s="2"/>
      <c r="I92" s="2"/>
      <c r="J92" s="2"/>
      <c r="K92" s="2"/>
      <c r="L92" s="2"/>
      <c r="M92" s="2"/>
      <c r="N92" s="2"/>
      <c r="O92" s="2"/>
      <c r="P92" s="2"/>
      <c r="Q92" s="2"/>
      <c r="R92" s="2"/>
      <c r="S92" s="2"/>
      <c r="T92" s="2"/>
      <c r="U92" s="2"/>
      <c r="V92" s="2"/>
      <c r="W92" s="2"/>
      <c r="X92" s="2"/>
    </row>
    <row r="93" spans="7:24" x14ac:dyDescent="0.2">
      <c r="G93" s="2"/>
      <c r="H93" s="2"/>
      <c r="I93" s="2"/>
      <c r="J93" s="2"/>
      <c r="K93" s="2"/>
      <c r="L93" s="2"/>
      <c r="M93" s="2"/>
      <c r="N93" s="2"/>
      <c r="O93" s="2"/>
      <c r="P93" s="2"/>
      <c r="Q93" s="2"/>
      <c r="R93" s="2"/>
      <c r="S93" s="2"/>
      <c r="T93" s="2"/>
      <c r="U93" s="2"/>
      <c r="V93" s="2"/>
      <c r="W93" s="2"/>
      <c r="X93" s="2"/>
    </row>
    <row r="94" spans="7:24" x14ac:dyDescent="0.2">
      <c r="G94" s="2"/>
      <c r="H94" s="2"/>
      <c r="I94" s="2"/>
      <c r="J94" s="2"/>
      <c r="K94" s="2"/>
      <c r="L94" s="2"/>
      <c r="M94" s="2"/>
      <c r="N94" s="2"/>
      <c r="O94" s="2"/>
      <c r="P94" s="2"/>
      <c r="Q94" s="2"/>
      <c r="R94" s="2"/>
      <c r="S94" s="2"/>
      <c r="T94" s="2"/>
      <c r="U94" s="2"/>
      <c r="V94" s="2"/>
      <c r="W94" s="2"/>
      <c r="X94" s="2"/>
    </row>
    <row r="95" spans="7:24" x14ac:dyDescent="0.2">
      <c r="G95" s="2"/>
      <c r="H95" s="2"/>
      <c r="I95" s="2"/>
      <c r="J95" s="2"/>
      <c r="K95" s="2"/>
      <c r="L95" s="2"/>
      <c r="M95" s="2"/>
      <c r="N95" s="2"/>
      <c r="O95" s="2"/>
      <c r="P95" s="2"/>
      <c r="Q95" s="2"/>
      <c r="R95" s="2"/>
      <c r="S95" s="2"/>
      <c r="T95" s="2"/>
      <c r="U95" s="2"/>
      <c r="V95" s="2"/>
      <c r="W95" s="2"/>
      <c r="X95" s="2"/>
    </row>
    <row r="96" spans="7:24" x14ac:dyDescent="0.2">
      <c r="G96" s="2"/>
      <c r="H96" s="2"/>
      <c r="I96" s="2"/>
      <c r="J96" s="2"/>
      <c r="K96" s="2"/>
      <c r="L96" s="2"/>
      <c r="M96" s="2"/>
      <c r="N96" s="2"/>
      <c r="O96" s="2"/>
      <c r="P96" s="2"/>
      <c r="Q96" s="2"/>
      <c r="R96" s="2"/>
      <c r="S96" s="2"/>
      <c r="T96" s="2"/>
      <c r="U96" s="2"/>
      <c r="V96" s="2"/>
      <c r="W96" s="2"/>
      <c r="X96" s="2"/>
    </row>
    <row r="97" spans="7:24" x14ac:dyDescent="0.2">
      <c r="G97" s="2"/>
      <c r="H97" s="2"/>
      <c r="I97" s="2"/>
      <c r="J97" s="2"/>
      <c r="K97" s="2"/>
      <c r="L97" s="2"/>
      <c r="M97" s="2"/>
      <c r="N97" s="2"/>
      <c r="O97" s="2"/>
      <c r="P97" s="2"/>
      <c r="Q97" s="2"/>
      <c r="R97" s="2"/>
      <c r="S97" s="2"/>
      <c r="T97" s="2"/>
      <c r="U97" s="2"/>
      <c r="V97" s="2"/>
      <c r="W97" s="2"/>
      <c r="X97" s="2"/>
    </row>
    <row r="98" spans="7:24" x14ac:dyDescent="0.2">
      <c r="G98" s="2"/>
      <c r="H98" s="2"/>
      <c r="I98" s="2"/>
      <c r="J98" s="2"/>
      <c r="K98" s="2"/>
      <c r="L98" s="2"/>
      <c r="M98" s="2"/>
      <c r="N98" s="2"/>
      <c r="O98" s="2"/>
      <c r="P98" s="2"/>
      <c r="Q98" s="2"/>
      <c r="R98" s="2"/>
      <c r="S98" s="2"/>
      <c r="T98" s="2"/>
      <c r="U98" s="2"/>
      <c r="V98" s="2"/>
      <c r="W98" s="2"/>
      <c r="X98" s="2"/>
    </row>
    <row r="99" spans="7:24" x14ac:dyDescent="0.2">
      <c r="G99" s="2"/>
      <c r="H99" s="2"/>
      <c r="I99" s="2"/>
      <c r="J99" s="2"/>
      <c r="K99" s="2"/>
      <c r="L99" s="2"/>
      <c r="M99" s="2"/>
      <c r="N99" s="2"/>
      <c r="O99" s="2"/>
      <c r="P99" s="2"/>
      <c r="Q99" s="2"/>
      <c r="R99" s="2"/>
      <c r="S99" s="2"/>
      <c r="T99" s="2"/>
      <c r="U99" s="2"/>
      <c r="V99" s="2"/>
      <c r="W99" s="2"/>
      <c r="X99" s="2"/>
    </row>
    <row r="100" spans="7:24" x14ac:dyDescent="0.2">
      <c r="G100" s="2"/>
      <c r="H100" s="2"/>
      <c r="I100" s="2"/>
      <c r="J100" s="2"/>
      <c r="K100" s="2"/>
      <c r="L100" s="2"/>
      <c r="M100" s="2"/>
      <c r="N100" s="2"/>
      <c r="O100" s="2"/>
      <c r="P100" s="2"/>
      <c r="Q100" s="2"/>
      <c r="R100" s="2"/>
      <c r="S100" s="2"/>
      <c r="T100" s="2"/>
      <c r="U100" s="2"/>
      <c r="V100" s="2"/>
      <c r="W100" s="2"/>
      <c r="X100" s="2"/>
    </row>
    <row r="101" spans="7:24" x14ac:dyDescent="0.2">
      <c r="G101" s="2"/>
      <c r="H101" s="2"/>
      <c r="I101" s="2"/>
      <c r="J101" s="2"/>
      <c r="K101" s="2"/>
      <c r="L101" s="2"/>
      <c r="M101" s="2"/>
      <c r="N101" s="2"/>
      <c r="O101" s="2"/>
      <c r="P101" s="2"/>
      <c r="Q101" s="2"/>
      <c r="R101" s="2"/>
      <c r="S101" s="2"/>
      <c r="T101" s="2"/>
      <c r="U101" s="2"/>
      <c r="V101" s="2"/>
      <c r="W101" s="2"/>
      <c r="X101" s="2"/>
    </row>
    <row r="102" spans="7:24" x14ac:dyDescent="0.2">
      <c r="G102" s="2"/>
      <c r="H102" s="2"/>
      <c r="I102" s="2"/>
      <c r="J102" s="2"/>
      <c r="K102" s="2"/>
      <c r="L102" s="2"/>
      <c r="M102" s="2"/>
      <c r="N102" s="2"/>
      <c r="O102" s="2"/>
      <c r="P102" s="2"/>
      <c r="Q102" s="2"/>
      <c r="R102" s="2"/>
      <c r="S102" s="2"/>
      <c r="T102" s="2"/>
      <c r="U102" s="2"/>
      <c r="V102" s="2"/>
      <c r="W102" s="2"/>
      <c r="X102" s="2"/>
    </row>
    <row r="103" spans="7:24" x14ac:dyDescent="0.2">
      <c r="G103" s="2"/>
      <c r="H103" s="2"/>
      <c r="I103" s="2"/>
      <c r="J103" s="2"/>
      <c r="K103" s="2"/>
      <c r="L103" s="2"/>
      <c r="M103" s="2"/>
      <c r="N103" s="2"/>
      <c r="O103" s="2"/>
      <c r="P103" s="2"/>
      <c r="Q103" s="2"/>
      <c r="R103" s="2"/>
      <c r="S103" s="2"/>
      <c r="T103" s="2"/>
      <c r="U103" s="2"/>
      <c r="V103" s="2"/>
      <c r="W103" s="2"/>
      <c r="X103" s="2"/>
    </row>
    <row r="104" spans="7:24" x14ac:dyDescent="0.2">
      <c r="G104" s="2"/>
      <c r="H104" s="2"/>
      <c r="I104" s="2"/>
      <c r="J104" s="2"/>
      <c r="K104" s="2"/>
      <c r="L104" s="2"/>
      <c r="M104" s="2"/>
      <c r="N104" s="2"/>
      <c r="O104" s="2"/>
      <c r="P104" s="2"/>
      <c r="Q104" s="2"/>
      <c r="R104" s="2"/>
      <c r="S104" s="2"/>
      <c r="T104" s="2"/>
      <c r="U104" s="2"/>
      <c r="V104" s="2"/>
      <c r="W104" s="2"/>
      <c r="X104" s="2"/>
    </row>
    <row r="105" spans="7:24" x14ac:dyDescent="0.2">
      <c r="G105" s="2"/>
      <c r="H105" s="2"/>
      <c r="I105" s="2"/>
      <c r="J105" s="2"/>
      <c r="K105" s="2"/>
      <c r="L105" s="2"/>
      <c r="M105" s="2"/>
      <c r="N105" s="2"/>
      <c r="O105" s="2"/>
      <c r="P105" s="2"/>
      <c r="Q105" s="2"/>
      <c r="R105" s="2"/>
      <c r="S105" s="2"/>
      <c r="T105" s="2"/>
      <c r="U105" s="2"/>
      <c r="V105" s="2"/>
      <c r="W105" s="2"/>
      <c r="X105" s="2"/>
    </row>
    <row r="106" spans="7:24" x14ac:dyDescent="0.2">
      <c r="G106" s="2"/>
      <c r="H106" s="2"/>
      <c r="I106" s="2"/>
      <c r="J106" s="2"/>
      <c r="K106" s="2"/>
      <c r="L106" s="2"/>
      <c r="M106" s="2"/>
      <c r="N106" s="2"/>
      <c r="O106" s="2"/>
      <c r="P106" s="2"/>
      <c r="Q106" s="2"/>
      <c r="R106" s="2"/>
      <c r="S106" s="2"/>
      <c r="T106" s="2"/>
      <c r="U106" s="2"/>
      <c r="V106" s="2"/>
      <c r="W106" s="2"/>
      <c r="X106" s="2"/>
    </row>
    <row r="107" spans="7:24" x14ac:dyDescent="0.2">
      <c r="G107" s="2"/>
      <c r="H107" s="2"/>
      <c r="I107" s="2"/>
      <c r="J107" s="2"/>
      <c r="K107" s="2"/>
      <c r="L107" s="2"/>
      <c r="M107" s="2"/>
      <c r="N107" s="2"/>
      <c r="O107" s="2"/>
      <c r="P107" s="2"/>
      <c r="Q107" s="2"/>
      <c r="R107" s="2"/>
      <c r="S107" s="2"/>
      <c r="T107" s="2"/>
      <c r="U107" s="2"/>
      <c r="V107" s="2"/>
      <c r="W107" s="2"/>
      <c r="X107" s="2"/>
    </row>
    <row r="108" spans="7:24" x14ac:dyDescent="0.2">
      <c r="G108" s="2"/>
      <c r="H108" s="2"/>
      <c r="I108" s="2"/>
      <c r="J108" s="2"/>
      <c r="K108" s="2"/>
      <c r="L108" s="2"/>
      <c r="M108" s="2"/>
      <c r="N108" s="2"/>
      <c r="O108" s="2"/>
      <c r="P108" s="2"/>
      <c r="Q108" s="2"/>
      <c r="R108" s="2"/>
      <c r="S108" s="2"/>
      <c r="T108" s="2"/>
      <c r="U108" s="2"/>
      <c r="V108" s="2"/>
      <c r="W108" s="2"/>
      <c r="X108" s="2"/>
    </row>
    <row r="109" spans="7:24" x14ac:dyDescent="0.2">
      <c r="G109" s="2"/>
      <c r="H109" s="2"/>
      <c r="I109" s="2"/>
      <c r="J109" s="2"/>
      <c r="K109" s="2"/>
      <c r="L109" s="2"/>
      <c r="M109" s="2"/>
      <c r="N109" s="2"/>
      <c r="O109" s="2"/>
      <c r="P109" s="2"/>
      <c r="Q109" s="2"/>
      <c r="R109" s="2"/>
      <c r="S109" s="2"/>
      <c r="T109" s="2"/>
      <c r="U109" s="2"/>
      <c r="V109" s="2"/>
      <c r="W109" s="2"/>
      <c r="X109" s="2"/>
    </row>
    <row r="110" spans="7:24" x14ac:dyDescent="0.2">
      <c r="G110" s="2"/>
      <c r="H110" s="2"/>
      <c r="I110" s="2"/>
      <c r="J110" s="2"/>
      <c r="K110" s="2"/>
      <c r="L110" s="2"/>
      <c r="M110" s="2"/>
      <c r="N110" s="2"/>
      <c r="O110" s="2"/>
      <c r="P110" s="2"/>
      <c r="Q110" s="2"/>
      <c r="R110" s="2"/>
      <c r="S110" s="2"/>
      <c r="T110" s="2"/>
      <c r="U110" s="2"/>
      <c r="V110" s="2"/>
      <c r="W110" s="2"/>
      <c r="X110" s="2"/>
    </row>
    <row r="111" spans="7:24" x14ac:dyDescent="0.2">
      <c r="G111" s="2"/>
      <c r="H111" s="2"/>
      <c r="I111" s="2"/>
      <c r="J111" s="2"/>
      <c r="K111" s="2"/>
      <c r="L111" s="2"/>
      <c r="M111" s="2"/>
      <c r="N111" s="2"/>
      <c r="O111" s="2"/>
      <c r="P111" s="2"/>
      <c r="Q111" s="2"/>
      <c r="R111" s="2"/>
      <c r="S111" s="2"/>
      <c r="T111" s="2"/>
      <c r="U111" s="2"/>
      <c r="V111" s="2"/>
      <c r="W111" s="2"/>
      <c r="X111" s="2"/>
    </row>
    <row r="112" spans="7:24" x14ac:dyDescent="0.2">
      <c r="G112" s="2"/>
      <c r="H112" s="2"/>
      <c r="I112" s="2"/>
      <c r="J112" s="2"/>
      <c r="K112" s="2"/>
      <c r="L112" s="2"/>
      <c r="M112" s="2"/>
      <c r="N112" s="2"/>
      <c r="O112" s="2"/>
      <c r="P112" s="2"/>
      <c r="Q112" s="2"/>
      <c r="R112" s="2"/>
      <c r="S112" s="2"/>
      <c r="T112" s="2"/>
      <c r="U112" s="2"/>
      <c r="V112" s="2"/>
      <c r="W112" s="2"/>
      <c r="X112" s="2"/>
    </row>
    <row r="113" spans="7:24" x14ac:dyDescent="0.2">
      <c r="G113" s="2"/>
      <c r="H113" s="2"/>
      <c r="I113" s="2"/>
      <c r="J113" s="2"/>
      <c r="K113" s="2"/>
      <c r="L113" s="2"/>
      <c r="M113" s="2"/>
      <c r="N113" s="2"/>
      <c r="O113" s="2"/>
      <c r="P113" s="2"/>
      <c r="Q113" s="2"/>
      <c r="R113" s="2"/>
      <c r="S113" s="2"/>
      <c r="T113" s="2"/>
      <c r="U113" s="2"/>
      <c r="V113" s="2"/>
      <c r="W113" s="2"/>
      <c r="X113" s="2"/>
    </row>
    <row r="114" spans="7:24" x14ac:dyDescent="0.2">
      <c r="G114" s="2"/>
      <c r="H114" s="2"/>
      <c r="I114" s="2"/>
      <c r="J114" s="2"/>
      <c r="K114" s="2"/>
      <c r="L114" s="2"/>
      <c r="M114" s="2"/>
      <c r="N114" s="2"/>
      <c r="O114" s="2"/>
      <c r="P114" s="2"/>
      <c r="Q114" s="2"/>
      <c r="R114" s="2"/>
      <c r="S114" s="2"/>
      <c r="T114" s="2"/>
      <c r="U114" s="2"/>
      <c r="V114" s="2"/>
      <c r="W114" s="2"/>
      <c r="X114" s="2"/>
    </row>
    <row r="115" spans="7:24" x14ac:dyDescent="0.2">
      <c r="G115" s="2"/>
      <c r="H115" s="2"/>
      <c r="I115" s="2"/>
      <c r="J115" s="2"/>
      <c r="K115" s="2"/>
      <c r="L115" s="2"/>
      <c r="M115" s="2"/>
      <c r="N115" s="2"/>
      <c r="O115" s="2"/>
      <c r="P115" s="2"/>
      <c r="Q115" s="2"/>
      <c r="R115" s="2"/>
      <c r="S115" s="2"/>
      <c r="T115" s="2"/>
      <c r="U115" s="2"/>
      <c r="V115" s="2"/>
      <c r="W115" s="2"/>
      <c r="X115" s="2"/>
    </row>
    <row r="116" spans="7:24" x14ac:dyDescent="0.2">
      <c r="G116" s="2"/>
      <c r="H116" s="2"/>
      <c r="I116" s="2"/>
      <c r="J116" s="2"/>
      <c r="K116" s="2"/>
      <c r="L116" s="2"/>
      <c r="M116" s="2"/>
      <c r="N116" s="2"/>
      <c r="O116" s="2"/>
      <c r="P116" s="2"/>
      <c r="Q116" s="2"/>
      <c r="R116" s="2"/>
      <c r="S116" s="2"/>
      <c r="T116" s="2"/>
      <c r="U116" s="2"/>
      <c r="V116" s="2"/>
      <c r="W116" s="2"/>
      <c r="X116" s="2"/>
    </row>
    <row r="117" spans="7:24" x14ac:dyDescent="0.2">
      <c r="G117" s="2"/>
      <c r="H117" s="2"/>
      <c r="I117" s="2"/>
      <c r="J117" s="2"/>
      <c r="K117" s="2"/>
      <c r="L117" s="2"/>
      <c r="M117" s="2"/>
      <c r="N117" s="2"/>
      <c r="O117" s="2"/>
      <c r="P117" s="2"/>
      <c r="Q117" s="2"/>
      <c r="R117" s="2"/>
      <c r="S117" s="2"/>
      <c r="T117" s="2"/>
      <c r="U117" s="2"/>
      <c r="V117" s="2"/>
      <c r="W117" s="2"/>
      <c r="X117" s="2"/>
    </row>
    <row r="118" spans="7:24" x14ac:dyDescent="0.2">
      <c r="G118" s="2"/>
      <c r="H118" s="2"/>
      <c r="I118" s="2"/>
      <c r="J118" s="2"/>
      <c r="K118" s="2"/>
      <c r="L118" s="2"/>
      <c r="M118" s="2"/>
      <c r="N118" s="2"/>
      <c r="O118" s="2"/>
      <c r="P118" s="2"/>
      <c r="Q118" s="2"/>
      <c r="R118" s="2"/>
      <c r="S118" s="2"/>
      <c r="T118" s="2"/>
      <c r="U118" s="2"/>
      <c r="V118" s="2"/>
      <c r="W118" s="2"/>
      <c r="X118" s="2"/>
    </row>
    <row r="119" spans="7:24" x14ac:dyDescent="0.2">
      <c r="G119" s="2"/>
      <c r="H119" s="2"/>
      <c r="I119" s="2"/>
      <c r="J119" s="2"/>
      <c r="K119" s="2"/>
      <c r="L119" s="2"/>
      <c r="M119" s="2"/>
      <c r="N119" s="2"/>
      <c r="O119" s="2"/>
      <c r="P119" s="2"/>
      <c r="Q119" s="2"/>
      <c r="R119" s="2"/>
      <c r="S119" s="2"/>
      <c r="T119" s="2"/>
      <c r="U119" s="2"/>
      <c r="V119" s="2"/>
      <c r="W119" s="2"/>
      <c r="X119" s="2"/>
    </row>
    <row r="120" spans="7:24" x14ac:dyDescent="0.2">
      <c r="G120" s="2"/>
      <c r="H120" s="2"/>
      <c r="I120" s="2"/>
      <c r="J120" s="2"/>
      <c r="K120" s="2"/>
      <c r="L120" s="2"/>
      <c r="M120" s="2"/>
      <c r="N120" s="2"/>
      <c r="O120" s="2"/>
      <c r="P120" s="2"/>
      <c r="Q120" s="2"/>
      <c r="R120" s="2"/>
      <c r="S120" s="2"/>
      <c r="T120" s="2"/>
      <c r="U120" s="2"/>
      <c r="V120" s="2"/>
      <c r="W120" s="2"/>
      <c r="X120" s="2"/>
    </row>
    <row r="121" spans="7:24" x14ac:dyDescent="0.2">
      <c r="G121" s="2"/>
      <c r="H121" s="2"/>
      <c r="I121" s="2"/>
      <c r="J121" s="2"/>
      <c r="K121" s="2"/>
      <c r="L121" s="2"/>
      <c r="M121" s="2"/>
      <c r="N121" s="2"/>
      <c r="O121" s="2"/>
      <c r="P121" s="2"/>
      <c r="Q121" s="2"/>
      <c r="R121" s="2"/>
      <c r="S121" s="2"/>
      <c r="T121" s="2"/>
      <c r="U121" s="2"/>
      <c r="V121" s="2"/>
      <c r="W121" s="2"/>
      <c r="X121" s="2"/>
    </row>
    <row r="122" spans="7:24" x14ac:dyDescent="0.2">
      <c r="G122" s="2"/>
      <c r="H122" s="2"/>
      <c r="I122" s="2"/>
      <c r="J122" s="2"/>
      <c r="K122" s="2"/>
      <c r="L122" s="2"/>
      <c r="M122" s="2"/>
      <c r="N122" s="2"/>
      <c r="O122" s="2"/>
      <c r="P122" s="2"/>
      <c r="Q122" s="2"/>
      <c r="R122" s="2"/>
      <c r="S122" s="2"/>
      <c r="T122" s="2"/>
      <c r="U122" s="2"/>
      <c r="V122" s="2"/>
      <c r="W122" s="2"/>
      <c r="X122" s="2"/>
    </row>
    <row r="123" spans="7:24" x14ac:dyDescent="0.2">
      <c r="G123" s="2"/>
      <c r="H123" s="2"/>
      <c r="I123" s="2"/>
      <c r="J123" s="2"/>
      <c r="K123" s="2"/>
      <c r="L123" s="2"/>
      <c r="M123" s="2"/>
      <c r="N123" s="2"/>
      <c r="O123" s="2"/>
      <c r="P123" s="2"/>
      <c r="Q123" s="2"/>
      <c r="R123" s="2"/>
      <c r="S123" s="2"/>
      <c r="T123" s="2"/>
      <c r="U123" s="2"/>
      <c r="V123" s="2"/>
      <c r="W123" s="2"/>
      <c r="X123" s="2"/>
    </row>
    <row r="124" spans="7:24" x14ac:dyDescent="0.2">
      <c r="G124" s="2"/>
      <c r="H124" s="2"/>
      <c r="I124" s="2"/>
      <c r="J124" s="2"/>
      <c r="K124" s="2"/>
      <c r="L124" s="2"/>
      <c r="M124" s="2"/>
      <c r="N124" s="2"/>
      <c r="O124" s="2"/>
      <c r="P124" s="2"/>
      <c r="Q124" s="2"/>
      <c r="R124" s="2"/>
      <c r="S124" s="2"/>
      <c r="T124" s="2"/>
      <c r="U124" s="2"/>
      <c r="V124" s="2"/>
      <c r="W124" s="2"/>
      <c r="X124" s="2"/>
    </row>
    <row r="125" spans="7:24" x14ac:dyDescent="0.2">
      <c r="G125" s="2"/>
      <c r="H125" s="2"/>
      <c r="I125" s="2"/>
      <c r="J125" s="2"/>
      <c r="K125" s="2"/>
      <c r="L125" s="2"/>
      <c r="M125" s="2"/>
      <c r="N125" s="2"/>
      <c r="O125" s="2"/>
      <c r="P125" s="2"/>
      <c r="Q125" s="2"/>
      <c r="R125" s="2"/>
      <c r="S125" s="2"/>
      <c r="T125" s="2"/>
      <c r="U125" s="2"/>
      <c r="V125" s="2"/>
      <c r="W125" s="2"/>
      <c r="X125" s="2"/>
    </row>
    <row r="126" spans="7:24" x14ac:dyDescent="0.2">
      <c r="G126" s="2"/>
      <c r="H126" s="2"/>
      <c r="I126" s="2"/>
      <c r="J126" s="2"/>
      <c r="K126" s="2"/>
      <c r="L126" s="2"/>
      <c r="M126" s="2"/>
      <c r="N126" s="2"/>
      <c r="O126" s="2"/>
      <c r="P126" s="2"/>
      <c r="Q126" s="2"/>
      <c r="R126" s="2"/>
      <c r="S126" s="2"/>
      <c r="T126" s="2"/>
      <c r="U126" s="2"/>
      <c r="V126" s="2"/>
      <c r="W126" s="2"/>
      <c r="X126" s="2"/>
    </row>
    <row r="127" spans="7:24" x14ac:dyDescent="0.2">
      <c r="G127" s="2"/>
      <c r="H127" s="2"/>
      <c r="I127" s="2"/>
      <c r="J127" s="2"/>
      <c r="K127" s="2"/>
      <c r="L127" s="2"/>
      <c r="M127" s="2"/>
      <c r="N127" s="2"/>
      <c r="O127" s="2"/>
      <c r="P127" s="2"/>
      <c r="Q127" s="2"/>
      <c r="R127" s="2"/>
      <c r="S127" s="2"/>
      <c r="T127" s="2"/>
      <c r="U127" s="2"/>
      <c r="V127" s="2"/>
      <c r="W127" s="2"/>
      <c r="X127" s="2"/>
    </row>
    <row r="128" spans="7:24" x14ac:dyDescent="0.2">
      <c r="G128" s="2"/>
      <c r="H128" s="2"/>
      <c r="I128" s="2"/>
      <c r="J128" s="2"/>
      <c r="K128" s="2"/>
      <c r="L128" s="2"/>
      <c r="M128" s="2"/>
      <c r="N128" s="2"/>
      <c r="O128" s="2"/>
      <c r="P128" s="2"/>
      <c r="Q128" s="2"/>
      <c r="R128" s="2"/>
      <c r="S128" s="2"/>
      <c r="T128" s="2"/>
      <c r="U128" s="2"/>
      <c r="V128" s="2"/>
      <c r="W128" s="2"/>
      <c r="X128" s="2"/>
    </row>
    <row r="129" spans="7:24" x14ac:dyDescent="0.2">
      <c r="G129" s="2"/>
      <c r="H129" s="2"/>
      <c r="I129" s="2"/>
      <c r="J129" s="2"/>
      <c r="K129" s="2"/>
      <c r="L129" s="2"/>
      <c r="M129" s="2"/>
      <c r="N129" s="2"/>
      <c r="O129" s="2"/>
      <c r="P129" s="2"/>
      <c r="Q129" s="2"/>
      <c r="R129" s="2"/>
      <c r="S129" s="2"/>
      <c r="T129" s="2"/>
      <c r="U129" s="2"/>
      <c r="V129" s="2"/>
      <c r="W129" s="2"/>
      <c r="X129" s="2"/>
    </row>
    <row r="130" spans="7:24" x14ac:dyDescent="0.2">
      <c r="G130" s="2"/>
      <c r="H130" s="2"/>
      <c r="I130" s="2"/>
      <c r="J130" s="2"/>
      <c r="K130" s="2"/>
      <c r="L130" s="2"/>
      <c r="M130" s="2"/>
      <c r="N130" s="2"/>
      <c r="O130" s="2"/>
      <c r="P130" s="2"/>
      <c r="Q130" s="2"/>
      <c r="R130" s="2"/>
      <c r="S130" s="2"/>
      <c r="T130" s="2"/>
      <c r="U130" s="2"/>
      <c r="V130" s="2"/>
      <c r="W130" s="2"/>
      <c r="X130" s="2"/>
    </row>
    <row r="131" spans="7:24" x14ac:dyDescent="0.2">
      <c r="G131" s="2"/>
      <c r="H131" s="2"/>
      <c r="I131" s="2"/>
      <c r="J131" s="2"/>
      <c r="K131" s="2"/>
      <c r="L131" s="2"/>
      <c r="M131" s="2"/>
      <c r="N131" s="2"/>
      <c r="O131" s="2"/>
      <c r="P131" s="2"/>
      <c r="Q131" s="2"/>
      <c r="R131" s="2"/>
      <c r="S131" s="2"/>
      <c r="T131" s="2"/>
      <c r="U131" s="2"/>
      <c r="V131" s="2"/>
      <c r="W131" s="2"/>
      <c r="X131" s="2"/>
    </row>
    <row r="132" spans="7:24" x14ac:dyDescent="0.2">
      <c r="G132" s="2"/>
      <c r="H132" s="2"/>
      <c r="I132" s="2"/>
      <c r="J132" s="2"/>
      <c r="K132" s="2"/>
      <c r="L132" s="2"/>
      <c r="M132" s="2"/>
      <c r="N132" s="2"/>
      <c r="O132" s="2"/>
      <c r="P132" s="2"/>
      <c r="Q132" s="2"/>
      <c r="R132" s="2"/>
      <c r="S132" s="2"/>
      <c r="T132" s="2"/>
      <c r="U132" s="2"/>
      <c r="V132" s="2"/>
      <c r="W132" s="2"/>
      <c r="X132" s="2"/>
    </row>
    <row r="133" spans="7:24" x14ac:dyDescent="0.2">
      <c r="G133" s="2"/>
      <c r="H133" s="2"/>
      <c r="I133" s="2"/>
      <c r="J133" s="2"/>
      <c r="K133" s="2"/>
      <c r="L133" s="2"/>
      <c r="M133" s="2"/>
      <c r="N133" s="2"/>
      <c r="O133" s="2"/>
      <c r="P133" s="2"/>
      <c r="Q133" s="2"/>
      <c r="R133" s="2"/>
      <c r="S133" s="2"/>
      <c r="T133" s="2"/>
      <c r="U133" s="2"/>
      <c r="V133" s="2"/>
      <c r="W133" s="2"/>
      <c r="X133" s="2"/>
    </row>
    <row r="134" spans="7:24" x14ac:dyDescent="0.2">
      <c r="G134" s="2"/>
      <c r="H134" s="2"/>
      <c r="I134" s="2"/>
      <c r="J134" s="2"/>
      <c r="K134" s="2"/>
      <c r="L134" s="2"/>
      <c r="M134" s="2"/>
      <c r="N134" s="2"/>
      <c r="O134" s="2"/>
      <c r="P134" s="2"/>
      <c r="Q134" s="2"/>
      <c r="R134" s="2"/>
      <c r="S134" s="2"/>
      <c r="T134" s="2"/>
      <c r="U134" s="2"/>
      <c r="V134" s="2"/>
      <c r="W134" s="2"/>
      <c r="X134" s="2"/>
    </row>
    <row r="135" spans="7:24" x14ac:dyDescent="0.2">
      <c r="G135" s="2"/>
      <c r="H135" s="2"/>
      <c r="I135" s="2"/>
      <c r="J135" s="2"/>
      <c r="K135" s="2"/>
      <c r="L135" s="2"/>
      <c r="M135" s="2"/>
      <c r="N135" s="2"/>
      <c r="O135" s="2"/>
      <c r="P135" s="2"/>
      <c r="Q135" s="2"/>
      <c r="R135" s="2"/>
      <c r="S135" s="2"/>
      <c r="T135" s="2"/>
      <c r="U135" s="2"/>
      <c r="V135" s="2"/>
      <c r="W135" s="2"/>
      <c r="X135" s="2"/>
    </row>
    <row r="136" spans="7:24" x14ac:dyDescent="0.2">
      <c r="G136" s="2"/>
      <c r="H136" s="2"/>
      <c r="I136" s="2"/>
      <c r="J136" s="2"/>
      <c r="K136" s="2"/>
      <c r="L136" s="2"/>
      <c r="M136" s="2"/>
      <c r="N136" s="2"/>
      <c r="O136" s="2"/>
      <c r="P136" s="2"/>
      <c r="Q136" s="2"/>
      <c r="R136" s="2"/>
      <c r="S136" s="2"/>
      <c r="T136" s="2"/>
      <c r="U136" s="2"/>
      <c r="V136" s="2"/>
      <c r="W136" s="2"/>
      <c r="X136" s="2"/>
    </row>
    <row r="137" spans="7:24" x14ac:dyDescent="0.2">
      <c r="G137" s="2"/>
      <c r="H137" s="2"/>
      <c r="I137" s="2"/>
      <c r="J137" s="2"/>
      <c r="K137" s="2"/>
      <c r="L137" s="2"/>
      <c r="M137" s="2"/>
      <c r="N137" s="2"/>
      <c r="O137" s="2"/>
      <c r="P137" s="2"/>
      <c r="Q137" s="2"/>
      <c r="R137" s="2"/>
      <c r="S137" s="2"/>
      <c r="T137" s="2"/>
      <c r="U137" s="2"/>
      <c r="V137" s="2"/>
      <c r="W137" s="2"/>
      <c r="X137" s="2"/>
    </row>
    <row r="138" spans="7:24" x14ac:dyDescent="0.2">
      <c r="G138" s="2"/>
      <c r="H138" s="2"/>
      <c r="I138" s="2"/>
      <c r="J138" s="2"/>
      <c r="K138" s="2"/>
      <c r="L138" s="2"/>
      <c r="M138" s="2"/>
      <c r="N138" s="2"/>
      <c r="O138" s="2"/>
      <c r="P138" s="2"/>
      <c r="Q138" s="2"/>
      <c r="R138" s="2"/>
      <c r="S138" s="2"/>
      <c r="T138" s="2"/>
      <c r="U138" s="2"/>
      <c r="V138" s="2"/>
      <c r="W138" s="2"/>
      <c r="X138" s="2"/>
    </row>
    <row r="139" spans="7:24" x14ac:dyDescent="0.2">
      <c r="G139" s="2"/>
      <c r="H139" s="2"/>
      <c r="I139" s="2"/>
      <c r="J139" s="2"/>
      <c r="K139" s="2"/>
      <c r="L139" s="2"/>
      <c r="M139" s="2"/>
      <c r="N139" s="2"/>
      <c r="O139" s="2"/>
      <c r="P139" s="2"/>
      <c r="Q139" s="2"/>
      <c r="R139" s="2"/>
      <c r="S139" s="2"/>
      <c r="T139" s="2"/>
      <c r="U139" s="2"/>
      <c r="V139" s="2"/>
      <c r="W139" s="2"/>
      <c r="X139" s="2"/>
    </row>
    <row r="140" spans="7:24" x14ac:dyDescent="0.2">
      <c r="G140" s="2"/>
      <c r="H140" s="2"/>
      <c r="I140" s="2"/>
      <c r="J140" s="2"/>
      <c r="K140" s="2"/>
      <c r="L140" s="2"/>
      <c r="M140" s="2"/>
      <c r="N140" s="2"/>
      <c r="O140" s="2"/>
      <c r="P140" s="2"/>
      <c r="Q140" s="2"/>
      <c r="R140" s="2"/>
      <c r="S140" s="2"/>
      <c r="T140" s="2"/>
      <c r="U140" s="2"/>
      <c r="V140" s="2"/>
      <c r="W140" s="2"/>
      <c r="X140" s="2"/>
    </row>
    <row r="141" spans="7:24" x14ac:dyDescent="0.2">
      <c r="G141" s="2"/>
      <c r="H141" s="2"/>
      <c r="I141" s="2"/>
      <c r="J141" s="2"/>
      <c r="K141" s="2"/>
      <c r="L141" s="2"/>
      <c r="M141" s="2"/>
      <c r="N141" s="2"/>
      <c r="O141" s="2"/>
      <c r="P141" s="2"/>
      <c r="Q141" s="2"/>
      <c r="R141" s="2"/>
      <c r="S141" s="2"/>
      <c r="T141" s="2"/>
      <c r="U141" s="2"/>
      <c r="V141" s="2"/>
      <c r="W141" s="2"/>
      <c r="X141" s="2"/>
    </row>
    <row r="142" spans="7:24" x14ac:dyDescent="0.2">
      <c r="G142" s="2"/>
      <c r="H142" s="2"/>
      <c r="I142" s="2"/>
      <c r="J142" s="2"/>
      <c r="K142" s="2"/>
      <c r="L142" s="2"/>
      <c r="M142" s="2"/>
      <c r="N142" s="2"/>
      <c r="O142" s="2"/>
      <c r="P142" s="2"/>
      <c r="Q142" s="2"/>
      <c r="R142" s="2"/>
      <c r="S142" s="2"/>
      <c r="T142" s="2"/>
      <c r="U142" s="2"/>
      <c r="V142" s="2"/>
      <c r="W142" s="2"/>
      <c r="X142" s="2"/>
    </row>
    <row r="143" spans="7:24" x14ac:dyDescent="0.2">
      <c r="G143" s="2"/>
      <c r="H143" s="2"/>
      <c r="I143" s="2"/>
      <c r="J143" s="2"/>
      <c r="K143" s="2"/>
      <c r="L143" s="2"/>
      <c r="M143" s="2"/>
      <c r="N143" s="2"/>
      <c r="O143" s="2"/>
      <c r="P143" s="2"/>
      <c r="Q143" s="2"/>
      <c r="R143" s="2"/>
      <c r="S143" s="2"/>
      <c r="T143" s="2"/>
      <c r="U143" s="2"/>
      <c r="V143" s="2"/>
      <c r="W143" s="2"/>
      <c r="X143" s="2"/>
    </row>
    <row r="144" spans="7:24" x14ac:dyDescent="0.2">
      <c r="G144" s="2"/>
      <c r="H144" s="2"/>
      <c r="I144" s="2"/>
      <c r="J144" s="2"/>
      <c r="K144" s="2"/>
      <c r="L144" s="2"/>
      <c r="M144" s="2"/>
      <c r="N144" s="2"/>
      <c r="O144" s="2"/>
      <c r="P144" s="2"/>
      <c r="Q144" s="2"/>
      <c r="R144" s="2"/>
      <c r="S144" s="2"/>
      <c r="T144" s="2"/>
      <c r="U144" s="2"/>
      <c r="V144" s="2"/>
      <c r="W144" s="2"/>
      <c r="X144" s="2"/>
    </row>
    <row r="145" spans="7:24" x14ac:dyDescent="0.2">
      <c r="G145" s="2"/>
      <c r="H145" s="2"/>
      <c r="I145" s="2"/>
      <c r="J145" s="2"/>
      <c r="K145" s="2"/>
      <c r="L145" s="2"/>
      <c r="M145" s="2"/>
      <c r="N145" s="2"/>
      <c r="O145" s="2"/>
      <c r="P145" s="2"/>
      <c r="Q145" s="2"/>
      <c r="R145" s="2"/>
      <c r="S145" s="2"/>
      <c r="T145" s="2"/>
      <c r="U145" s="2"/>
      <c r="V145" s="2"/>
      <c r="W145" s="2"/>
      <c r="X145" s="2"/>
    </row>
    <row r="146" spans="7:24" x14ac:dyDescent="0.2">
      <c r="G146" s="2"/>
      <c r="H146" s="2"/>
      <c r="I146" s="2"/>
      <c r="J146" s="2"/>
      <c r="K146" s="2"/>
      <c r="L146" s="2"/>
      <c r="M146" s="2"/>
      <c r="N146" s="2"/>
      <c r="O146" s="2"/>
      <c r="P146" s="2"/>
      <c r="Q146" s="2"/>
      <c r="R146" s="2"/>
      <c r="S146" s="2"/>
      <c r="T146" s="2"/>
      <c r="U146" s="2"/>
      <c r="V146" s="2"/>
      <c r="W146" s="2"/>
      <c r="X146" s="2"/>
    </row>
    <row r="147" spans="7:24" x14ac:dyDescent="0.2">
      <c r="G147" s="2"/>
      <c r="H147" s="2"/>
      <c r="I147" s="2"/>
      <c r="J147" s="2"/>
      <c r="K147" s="2"/>
      <c r="L147" s="2"/>
      <c r="M147" s="2"/>
      <c r="N147" s="2"/>
      <c r="O147" s="2"/>
      <c r="P147" s="2"/>
      <c r="Q147" s="2"/>
      <c r="R147" s="2"/>
      <c r="S147" s="2"/>
      <c r="T147" s="2"/>
      <c r="U147" s="2"/>
      <c r="V147" s="2"/>
      <c r="W147" s="2"/>
      <c r="X147" s="2"/>
    </row>
    <row r="148" spans="7:24" x14ac:dyDescent="0.2">
      <c r="G148" s="2"/>
      <c r="H148" s="2"/>
      <c r="I148" s="2"/>
      <c r="J148" s="2"/>
      <c r="K148" s="2"/>
      <c r="L148" s="2"/>
      <c r="M148" s="2"/>
      <c r="N148" s="2"/>
      <c r="O148" s="2"/>
      <c r="P148" s="2"/>
      <c r="Q148" s="2"/>
      <c r="R148" s="2"/>
      <c r="S148" s="2"/>
      <c r="T148" s="2"/>
      <c r="U148" s="2"/>
      <c r="V148" s="2"/>
      <c r="W148" s="2"/>
      <c r="X148" s="2"/>
    </row>
    <row r="149" spans="7:24" x14ac:dyDescent="0.2">
      <c r="G149" s="2"/>
      <c r="H149" s="2"/>
      <c r="I149" s="2"/>
      <c r="J149" s="2"/>
      <c r="K149" s="2"/>
      <c r="L149" s="2"/>
      <c r="M149" s="2"/>
      <c r="N149" s="2"/>
      <c r="O149" s="2"/>
      <c r="P149" s="2"/>
      <c r="Q149" s="2"/>
      <c r="R149" s="2"/>
      <c r="S149" s="2"/>
      <c r="T149" s="2"/>
      <c r="U149" s="2"/>
      <c r="V149" s="2"/>
      <c r="W149" s="2"/>
      <c r="X149" s="2"/>
    </row>
    <row r="150" spans="7:24" x14ac:dyDescent="0.2">
      <c r="G150" s="2"/>
      <c r="H150" s="2"/>
      <c r="I150" s="2"/>
      <c r="J150" s="2"/>
      <c r="K150" s="2"/>
      <c r="L150" s="2"/>
      <c r="M150" s="2"/>
      <c r="N150" s="2"/>
      <c r="O150" s="2"/>
      <c r="P150" s="2"/>
      <c r="Q150" s="2"/>
      <c r="R150" s="2"/>
      <c r="S150" s="2"/>
      <c r="T150" s="2"/>
      <c r="U150" s="2"/>
      <c r="V150" s="2"/>
      <c r="W150" s="2"/>
      <c r="X150" s="2"/>
    </row>
    <row r="151" spans="7:24" x14ac:dyDescent="0.2">
      <c r="G151" s="2"/>
      <c r="H151" s="2"/>
      <c r="I151" s="2"/>
      <c r="J151" s="2"/>
      <c r="K151" s="2"/>
      <c r="L151" s="2"/>
      <c r="M151" s="2"/>
      <c r="N151" s="2"/>
      <c r="O151" s="2"/>
      <c r="P151" s="2"/>
      <c r="Q151" s="2"/>
      <c r="R151" s="2"/>
      <c r="S151" s="2"/>
      <c r="T151" s="2"/>
      <c r="U151" s="2"/>
      <c r="V151" s="2"/>
      <c r="W151" s="2"/>
      <c r="X151" s="2"/>
    </row>
    <row r="152" spans="7:24" x14ac:dyDescent="0.2">
      <c r="G152" s="2"/>
      <c r="H152" s="2"/>
      <c r="I152" s="2"/>
      <c r="J152" s="2"/>
      <c r="K152" s="2"/>
      <c r="L152" s="2"/>
      <c r="M152" s="2"/>
      <c r="N152" s="2"/>
      <c r="O152" s="2"/>
      <c r="P152" s="2"/>
      <c r="Q152" s="2"/>
      <c r="R152" s="2"/>
      <c r="S152" s="2"/>
      <c r="T152" s="2"/>
      <c r="U152" s="2"/>
      <c r="V152" s="2"/>
      <c r="W152" s="2"/>
      <c r="X152" s="2"/>
    </row>
    <row r="153" spans="7:24" x14ac:dyDescent="0.2">
      <c r="G153" s="2"/>
      <c r="H153" s="2"/>
      <c r="I153" s="2"/>
      <c r="J153" s="2"/>
      <c r="K153" s="2"/>
      <c r="L153" s="2"/>
      <c r="M153" s="2"/>
      <c r="N153" s="2"/>
      <c r="O153" s="2"/>
      <c r="P153" s="2"/>
      <c r="Q153" s="2"/>
      <c r="R153" s="2"/>
      <c r="S153" s="2"/>
      <c r="T153" s="2"/>
      <c r="U153" s="2"/>
      <c r="V153" s="2"/>
      <c r="W153" s="2"/>
      <c r="X153" s="2"/>
    </row>
    <row r="154" spans="7:24" x14ac:dyDescent="0.2">
      <c r="G154" s="2"/>
      <c r="H154" s="2"/>
      <c r="I154" s="2"/>
      <c r="J154" s="2"/>
      <c r="K154" s="2"/>
      <c r="L154" s="2"/>
      <c r="M154" s="2"/>
      <c r="N154" s="2"/>
      <c r="O154" s="2"/>
      <c r="P154" s="2"/>
      <c r="Q154" s="2"/>
      <c r="R154" s="2"/>
      <c r="S154" s="2"/>
      <c r="T154" s="2"/>
      <c r="U154" s="2"/>
      <c r="V154" s="2"/>
      <c r="W154" s="2"/>
      <c r="X154" s="2"/>
    </row>
    <row r="155" spans="7:24" x14ac:dyDescent="0.2">
      <c r="G155" s="2"/>
      <c r="H155" s="2"/>
      <c r="I155" s="2"/>
      <c r="J155" s="2"/>
      <c r="K155" s="2"/>
      <c r="L155" s="2"/>
      <c r="M155" s="2"/>
      <c r="N155" s="2"/>
      <c r="O155" s="2"/>
      <c r="P155" s="2"/>
      <c r="Q155" s="2"/>
      <c r="R155" s="2"/>
      <c r="S155" s="2"/>
      <c r="T155" s="2"/>
      <c r="U155" s="2"/>
      <c r="V155" s="2"/>
      <c r="W155" s="2"/>
      <c r="X155" s="2"/>
    </row>
    <row r="156" spans="7:24" x14ac:dyDescent="0.2">
      <c r="G156" s="2"/>
      <c r="H156" s="2"/>
      <c r="I156" s="2"/>
      <c r="J156" s="2"/>
      <c r="K156" s="2"/>
      <c r="L156" s="2"/>
      <c r="M156" s="2"/>
      <c r="N156" s="2"/>
      <c r="O156" s="2"/>
      <c r="P156" s="2"/>
      <c r="Q156" s="2"/>
      <c r="R156" s="2"/>
      <c r="S156" s="2"/>
      <c r="T156" s="2"/>
      <c r="U156" s="2"/>
      <c r="V156" s="2"/>
      <c r="W156" s="2"/>
      <c r="X156" s="2"/>
    </row>
    <row r="157" spans="7:24" x14ac:dyDescent="0.2">
      <c r="G157" s="2"/>
      <c r="H157" s="2"/>
      <c r="I157" s="2"/>
      <c r="J157" s="2"/>
      <c r="K157" s="2"/>
      <c r="L157" s="2"/>
      <c r="M157" s="2"/>
      <c r="N157" s="2"/>
      <c r="O157" s="2"/>
      <c r="P157" s="2"/>
      <c r="Q157" s="2"/>
      <c r="R157" s="2"/>
      <c r="S157" s="2"/>
      <c r="T157" s="2"/>
      <c r="U157" s="2"/>
      <c r="V157" s="2"/>
      <c r="W157" s="2"/>
      <c r="X157" s="2"/>
    </row>
    <row r="158" spans="7:24" x14ac:dyDescent="0.2">
      <c r="G158" s="2"/>
      <c r="H158" s="2"/>
      <c r="I158" s="2"/>
      <c r="J158" s="2"/>
      <c r="K158" s="2"/>
      <c r="L158" s="2"/>
      <c r="M158" s="2"/>
      <c r="N158" s="2"/>
      <c r="O158" s="2"/>
      <c r="P158" s="2"/>
      <c r="Q158" s="2"/>
      <c r="R158" s="2"/>
      <c r="S158" s="2"/>
      <c r="T158" s="2"/>
      <c r="U158" s="2"/>
      <c r="V158" s="2"/>
      <c r="W158" s="2"/>
      <c r="X158" s="2"/>
    </row>
    <row r="159" spans="7:24" x14ac:dyDescent="0.2">
      <c r="G159" s="2"/>
      <c r="H159" s="2"/>
      <c r="I159" s="2"/>
      <c r="J159" s="2"/>
      <c r="K159" s="2"/>
      <c r="L159" s="2"/>
      <c r="M159" s="2"/>
      <c r="N159" s="2"/>
      <c r="O159" s="2"/>
      <c r="P159" s="2"/>
      <c r="Q159" s="2"/>
      <c r="R159" s="2"/>
      <c r="S159" s="2"/>
      <c r="T159" s="2"/>
      <c r="U159" s="2"/>
      <c r="V159" s="2"/>
      <c r="W159" s="2"/>
      <c r="X159" s="2"/>
    </row>
    <row r="160" spans="7:24" x14ac:dyDescent="0.2">
      <c r="G160" s="2"/>
      <c r="H160" s="2"/>
      <c r="I160" s="2"/>
      <c r="J160" s="2"/>
      <c r="K160" s="2"/>
      <c r="L160" s="2"/>
      <c r="M160" s="2"/>
      <c r="N160" s="2"/>
      <c r="O160" s="2"/>
      <c r="P160" s="2"/>
      <c r="Q160" s="2"/>
      <c r="R160" s="2"/>
      <c r="S160" s="2"/>
      <c r="T160" s="2"/>
      <c r="U160" s="2"/>
      <c r="V160" s="2"/>
      <c r="W160" s="2"/>
      <c r="X160" s="2"/>
    </row>
    <row r="161" spans="7:24" x14ac:dyDescent="0.2">
      <c r="G161" s="2"/>
      <c r="H161" s="2"/>
      <c r="I161" s="2"/>
      <c r="J161" s="2"/>
      <c r="K161" s="2"/>
      <c r="L161" s="2"/>
      <c r="M161" s="2"/>
      <c r="N161" s="2"/>
      <c r="O161" s="2"/>
      <c r="P161" s="2"/>
      <c r="Q161" s="2"/>
      <c r="R161" s="2"/>
      <c r="S161" s="2"/>
      <c r="T161" s="2"/>
      <c r="U161" s="2"/>
      <c r="V161" s="2"/>
      <c r="W161" s="2"/>
      <c r="X161" s="2"/>
    </row>
    <row r="162" spans="7:24" x14ac:dyDescent="0.2">
      <c r="G162" s="2"/>
      <c r="H162" s="2"/>
      <c r="I162" s="2"/>
      <c r="J162" s="2"/>
      <c r="K162" s="2"/>
      <c r="L162" s="2"/>
      <c r="M162" s="2"/>
      <c r="N162" s="2"/>
      <c r="O162" s="2"/>
      <c r="P162" s="2"/>
      <c r="Q162" s="2"/>
      <c r="R162" s="2"/>
      <c r="S162" s="2"/>
      <c r="T162" s="2"/>
      <c r="U162" s="2"/>
      <c r="V162" s="2"/>
      <c r="W162" s="2"/>
      <c r="X162" s="2"/>
    </row>
    <row r="163" spans="7:24" x14ac:dyDescent="0.2">
      <c r="G163" s="2"/>
      <c r="H163" s="2"/>
      <c r="I163" s="2"/>
      <c r="J163" s="2"/>
      <c r="K163" s="2"/>
      <c r="L163" s="2"/>
      <c r="M163" s="2"/>
      <c r="N163" s="2"/>
      <c r="O163" s="2"/>
      <c r="P163" s="2"/>
      <c r="Q163" s="2"/>
      <c r="R163" s="2"/>
      <c r="S163" s="2"/>
      <c r="T163" s="2"/>
      <c r="U163" s="2"/>
      <c r="V163" s="2"/>
      <c r="W163" s="2"/>
      <c r="X163" s="2"/>
    </row>
    <row r="164" spans="7:24" x14ac:dyDescent="0.2">
      <c r="G164" s="2"/>
      <c r="H164" s="2"/>
      <c r="I164" s="2"/>
      <c r="J164" s="2"/>
      <c r="K164" s="2"/>
      <c r="L164" s="2"/>
      <c r="M164" s="2"/>
      <c r="N164" s="2"/>
      <c r="O164" s="2"/>
      <c r="P164" s="2"/>
      <c r="Q164" s="2"/>
      <c r="R164" s="2"/>
      <c r="S164" s="2"/>
      <c r="T164" s="2"/>
      <c r="U164" s="2"/>
      <c r="V164" s="2"/>
      <c r="W164" s="2"/>
      <c r="X164" s="2"/>
    </row>
    <row r="165" spans="7:24" x14ac:dyDescent="0.2">
      <c r="G165" s="2"/>
      <c r="H165" s="2"/>
      <c r="I165" s="2"/>
      <c r="J165" s="2"/>
      <c r="K165" s="2"/>
      <c r="L165" s="2"/>
      <c r="M165" s="2"/>
      <c r="N165" s="2"/>
      <c r="O165" s="2"/>
      <c r="P165" s="2"/>
      <c r="Q165" s="2"/>
      <c r="R165" s="2"/>
      <c r="S165" s="2"/>
      <c r="T165" s="2"/>
      <c r="U165" s="2"/>
      <c r="V165" s="2"/>
      <c r="W165" s="2"/>
      <c r="X165" s="2"/>
    </row>
    <row r="166" spans="7:24" x14ac:dyDescent="0.2">
      <c r="G166" s="2"/>
      <c r="H166" s="2"/>
      <c r="I166" s="2"/>
      <c r="J166" s="2"/>
      <c r="K166" s="2"/>
      <c r="L166" s="2"/>
      <c r="M166" s="2"/>
      <c r="N166" s="2"/>
      <c r="O166" s="2"/>
      <c r="P166" s="2"/>
      <c r="Q166" s="2"/>
      <c r="R166" s="2"/>
      <c r="S166" s="2"/>
      <c r="T166" s="2"/>
      <c r="U166" s="2"/>
      <c r="V166" s="2"/>
      <c r="W166" s="2"/>
      <c r="X166" s="2"/>
    </row>
    <row r="167" spans="7:24" x14ac:dyDescent="0.2">
      <c r="G167" s="2"/>
      <c r="H167" s="2"/>
      <c r="I167" s="2"/>
      <c r="J167" s="2"/>
      <c r="K167" s="2"/>
      <c r="L167" s="2"/>
      <c r="M167" s="2"/>
      <c r="N167" s="2"/>
      <c r="O167" s="2"/>
      <c r="P167" s="2"/>
      <c r="Q167" s="2"/>
      <c r="R167" s="2"/>
      <c r="S167" s="2"/>
      <c r="T167" s="2"/>
      <c r="U167" s="2"/>
      <c r="V167" s="2"/>
      <c r="W167" s="2"/>
      <c r="X167" s="2"/>
    </row>
    <row r="168" spans="7:24" x14ac:dyDescent="0.2">
      <c r="G168" s="2"/>
      <c r="H168" s="2"/>
      <c r="I168" s="2"/>
      <c r="J168" s="2"/>
      <c r="K168" s="2"/>
      <c r="L168" s="2"/>
      <c r="M168" s="2"/>
      <c r="N168" s="2"/>
      <c r="O168" s="2"/>
      <c r="P168" s="2"/>
      <c r="Q168" s="2"/>
      <c r="R168" s="2"/>
      <c r="S168" s="2"/>
      <c r="T168" s="2"/>
      <c r="U168" s="2"/>
      <c r="V168" s="2"/>
      <c r="W168" s="2"/>
      <c r="X168" s="2"/>
    </row>
    <row r="169" spans="7:24" x14ac:dyDescent="0.2">
      <c r="G169" s="2"/>
      <c r="H169" s="2"/>
      <c r="I169" s="2"/>
      <c r="J169" s="2"/>
      <c r="K169" s="2"/>
      <c r="L169" s="2"/>
      <c r="M169" s="2"/>
      <c r="N169" s="2"/>
      <c r="O169" s="2"/>
      <c r="P169" s="2"/>
      <c r="Q169" s="2"/>
      <c r="R169" s="2"/>
      <c r="S169" s="2"/>
      <c r="T169" s="2"/>
      <c r="U169" s="2"/>
      <c r="V169" s="2"/>
      <c r="W169" s="2"/>
      <c r="X169" s="2"/>
    </row>
    <row r="170" spans="7:24" x14ac:dyDescent="0.2">
      <c r="G170" s="2"/>
      <c r="H170" s="2"/>
      <c r="I170" s="2"/>
      <c r="J170" s="2"/>
      <c r="K170" s="2"/>
      <c r="L170" s="2"/>
      <c r="M170" s="2"/>
      <c r="N170" s="2"/>
      <c r="O170" s="2"/>
      <c r="P170" s="2"/>
      <c r="Q170" s="2"/>
      <c r="R170" s="2"/>
      <c r="S170" s="2"/>
      <c r="T170" s="2"/>
      <c r="U170" s="2"/>
      <c r="V170" s="2"/>
      <c r="W170" s="2"/>
      <c r="X170" s="2"/>
    </row>
    <row r="171" spans="7:24" x14ac:dyDescent="0.2">
      <c r="G171" s="2"/>
      <c r="H171" s="2"/>
      <c r="I171" s="2"/>
      <c r="J171" s="2"/>
      <c r="K171" s="2"/>
      <c r="L171" s="2"/>
      <c r="M171" s="2"/>
      <c r="N171" s="2"/>
      <c r="O171" s="2"/>
      <c r="P171" s="2"/>
      <c r="Q171" s="2"/>
      <c r="R171" s="2"/>
      <c r="S171" s="2"/>
      <c r="T171" s="2"/>
      <c r="U171" s="2"/>
      <c r="V171" s="2"/>
      <c r="W171" s="2"/>
      <c r="X171" s="2"/>
    </row>
    <row r="172" spans="7:24" x14ac:dyDescent="0.2">
      <c r="G172" s="2"/>
      <c r="H172" s="2"/>
      <c r="I172" s="2"/>
      <c r="J172" s="2"/>
      <c r="K172" s="2"/>
      <c r="L172" s="2"/>
      <c r="M172" s="2"/>
      <c r="N172" s="2"/>
      <c r="O172" s="2"/>
      <c r="P172" s="2"/>
      <c r="Q172" s="2"/>
      <c r="R172" s="2"/>
      <c r="S172" s="2"/>
      <c r="T172" s="2"/>
      <c r="U172" s="2"/>
      <c r="V172" s="2"/>
      <c r="W172" s="2"/>
      <c r="X172" s="2"/>
    </row>
    <row r="173" spans="7:24" x14ac:dyDescent="0.2">
      <c r="G173" s="2"/>
      <c r="H173" s="2"/>
      <c r="I173" s="2"/>
      <c r="J173" s="2"/>
      <c r="K173" s="2"/>
      <c r="L173" s="2"/>
      <c r="M173" s="2"/>
      <c r="N173" s="2"/>
      <c r="O173" s="2"/>
      <c r="P173" s="2"/>
      <c r="Q173" s="2"/>
      <c r="R173" s="2"/>
      <c r="S173" s="2"/>
      <c r="T173" s="2"/>
      <c r="U173" s="2"/>
      <c r="V173" s="2"/>
      <c r="W173" s="2"/>
      <c r="X173" s="2"/>
    </row>
    <row r="174" spans="7:24" x14ac:dyDescent="0.2">
      <c r="G174" s="2"/>
      <c r="H174" s="2"/>
      <c r="I174" s="2"/>
      <c r="J174" s="2"/>
      <c r="K174" s="2"/>
      <c r="L174" s="2"/>
      <c r="M174" s="2"/>
      <c r="N174" s="2"/>
      <c r="O174" s="2"/>
      <c r="P174" s="2"/>
      <c r="Q174" s="2"/>
      <c r="R174" s="2"/>
      <c r="S174" s="2"/>
      <c r="T174" s="2"/>
      <c r="U174" s="2"/>
      <c r="V174" s="2"/>
      <c r="W174" s="2"/>
      <c r="X174" s="2"/>
    </row>
    <row r="175" spans="7:24" x14ac:dyDescent="0.2">
      <c r="G175" s="2"/>
      <c r="H175" s="2"/>
      <c r="I175" s="2"/>
      <c r="J175" s="2"/>
      <c r="K175" s="2"/>
      <c r="L175" s="2"/>
      <c r="M175" s="2"/>
      <c r="N175" s="2"/>
      <c r="O175" s="2"/>
      <c r="P175" s="2"/>
      <c r="Q175" s="2"/>
      <c r="R175" s="2"/>
      <c r="S175" s="2"/>
      <c r="T175" s="2"/>
      <c r="U175" s="2"/>
      <c r="V175" s="2"/>
      <c r="W175" s="2"/>
      <c r="X175" s="2"/>
    </row>
    <row r="176" spans="7:24" x14ac:dyDescent="0.2">
      <c r="G176" s="2"/>
      <c r="H176" s="2"/>
      <c r="I176" s="2"/>
      <c r="J176" s="2"/>
      <c r="K176" s="2"/>
      <c r="L176" s="2"/>
      <c r="M176" s="2"/>
      <c r="N176" s="2"/>
      <c r="O176" s="2"/>
      <c r="P176" s="2"/>
      <c r="Q176" s="2"/>
      <c r="R176" s="2"/>
      <c r="S176" s="2"/>
      <c r="T176" s="2"/>
      <c r="U176" s="2"/>
      <c r="V176" s="2"/>
      <c r="W176" s="2"/>
      <c r="X176" s="2"/>
    </row>
    <row r="177" spans="7:24" x14ac:dyDescent="0.2">
      <c r="G177" s="2"/>
      <c r="H177" s="2"/>
      <c r="I177" s="2"/>
      <c r="J177" s="2"/>
      <c r="K177" s="2"/>
      <c r="L177" s="2"/>
      <c r="M177" s="2"/>
      <c r="N177" s="2"/>
      <c r="O177" s="2"/>
      <c r="P177" s="2"/>
      <c r="Q177" s="2"/>
      <c r="R177" s="2"/>
      <c r="S177" s="2"/>
      <c r="T177" s="2"/>
      <c r="U177" s="2"/>
      <c r="V177" s="2"/>
      <c r="W177" s="2"/>
      <c r="X177" s="2"/>
    </row>
    <row r="178" spans="7:24" x14ac:dyDescent="0.2">
      <c r="G178" s="2"/>
      <c r="H178" s="2"/>
      <c r="I178" s="2"/>
      <c r="J178" s="2"/>
      <c r="K178" s="2"/>
      <c r="L178" s="2"/>
      <c r="M178" s="2"/>
      <c r="N178" s="2"/>
      <c r="O178" s="2"/>
      <c r="P178" s="2"/>
      <c r="Q178" s="2"/>
      <c r="R178" s="2"/>
      <c r="S178" s="2"/>
      <c r="T178" s="2"/>
      <c r="U178" s="2"/>
      <c r="V178" s="2"/>
      <c r="W178" s="2"/>
      <c r="X178" s="2"/>
    </row>
    <row r="179" spans="7:24" x14ac:dyDescent="0.2">
      <c r="G179" s="2"/>
      <c r="H179" s="2"/>
      <c r="I179" s="2"/>
      <c r="J179" s="2"/>
      <c r="K179" s="2"/>
      <c r="L179" s="2"/>
      <c r="M179" s="2"/>
      <c r="N179" s="2"/>
      <c r="O179" s="2"/>
      <c r="P179" s="2"/>
      <c r="Q179" s="2"/>
      <c r="R179" s="2"/>
      <c r="S179" s="2"/>
      <c r="T179" s="2"/>
      <c r="U179" s="2"/>
      <c r="V179" s="2"/>
      <c r="W179" s="2"/>
      <c r="X179" s="2"/>
    </row>
    <row r="180" spans="7:24" x14ac:dyDescent="0.2">
      <c r="G180" s="2"/>
      <c r="H180" s="2"/>
      <c r="I180" s="2"/>
      <c r="J180" s="2"/>
      <c r="K180" s="2"/>
      <c r="L180" s="2"/>
      <c r="M180" s="2"/>
      <c r="N180" s="2"/>
      <c r="O180" s="2"/>
      <c r="P180" s="2"/>
      <c r="Q180" s="2"/>
      <c r="R180" s="2"/>
      <c r="S180" s="2"/>
      <c r="T180" s="2"/>
      <c r="U180" s="2"/>
      <c r="V180" s="2"/>
      <c r="W180" s="2"/>
      <c r="X180" s="2"/>
    </row>
    <row r="181" spans="7:24" x14ac:dyDescent="0.2">
      <c r="G181" s="2"/>
      <c r="H181" s="2"/>
      <c r="I181" s="2"/>
      <c r="J181" s="2"/>
      <c r="K181" s="2"/>
      <c r="L181" s="2"/>
      <c r="M181" s="2"/>
      <c r="N181" s="2"/>
      <c r="O181" s="2"/>
      <c r="P181" s="2"/>
      <c r="Q181" s="2"/>
      <c r="R181" s="2"/>
      <c r="S181" s="2"/>
      <c r="T181" s="2"/>
      <c r="U181" s="2"/>
      <c r="V181" s="2"/>
      <c r="W181" s="2"/>
      <c r="X181" s="2"/>
    </row>
    <row r="182" spans="7:24" x14ac:dyDescent="0.2">
      <c r="G182" s="2"/>
      <c r="H182" s="2"/>
      <c r="I182" s="2"/>
      <c r="J182" s="2"/>
      <c r="K182" s="2"/>
      <c r="L182" s="2"/>
      <c r="M182" s="2"/>
      <c r="N182" s="2"/>
      <c r="O182" s="2"/>
      <c r="P182" s="2"/>
      <c r="Q182" s="2"/>
      <c r="R182" s="2"/>
      <c r="S182" s="2"/>
      <c r="T182" s="2"/>
      <c r="U182" s="2"/>
      <c r="V182" s="2"/>
      <c r="W182" s="2"/>
      <c r="X182" s="2"/>
    </row>
    <row r="183" spans="7:24" x14ac:dyDescent="0.2">
      <c r="G183" s="2"/>
      <c r="H183" s="2"/>
      <c r="I183" s="2"/>
      <c r="J183" s="2"/>
      <c r="K183" s="2"/>
      <c r="L183" s="2"/>
      <c r="M183" s="2"/>
      <c r="N183" s="2"/>
      <c r="O183" s="2"/>
      <c r="P183" s="2"/>
      <c r="Q183" s="2"/>
      <c r="R183" s="2"/>
      <c r="S183" s="2"/>
      <c r="T183" s="2"/>
      <c r="U183" s="2"/>
      <c r="V183" s="2"/>
      <c r="W183" s="2"/>
      <c r="X183" s="2"/>
    </row>
    <row r="184" spans="7:24" x14ac:dyDescent="0.2">
      <c r="G184" s="2"/>
      <c r="H184" s="2"/>
      <c r="I184" s="2"/>
      <c r="J184" s="2"/>
      <c r="K184" s="2"/>
      <c r="L184" s="2"/>
      <c r="M184" s="2"/>
      <c r="N184" s="2"/>
      <c r="O184" s="2"/>
      <c r="P184" s="2"/>
      <c r="Q184" s="2"/>
      <c r="R184" s="2"/>
      <c r="S184" s="2"/>
      <c r="T184" s="2"/>
      <c r="U184" s="2"/>
      <c r="V184" s="2"/>
      <c r="W184" s="2"/>
      <c r="X184" s="2"/>
    </row>
    <row r="185" spans="7:24" x14ac:dyDescent="0.2">
      <c r="G185" s="2"/>
      <c r="H185" s="2"/>
      <c r="I185" s="2"/>
      <c r="J185" s="2"/>
      <c r="K185" s="2"/>
      <c r="L185" s="2"/>
      <c r="M185" s="2"/>
      <c r="N185" s="2"/>
      <c r="O185" s="2"/>
      <c r="P185" s="2"/>
      <c r="Q185" s="2"/>
      <c r="R185" s="2"/>
      <c r="S185" s="2"/>
      <c r="T185" s="2"/>
      <c r="U185" s="2"/>
      <c r="V185" s="2"/>
      <c r="W185" s="2"/>
      <c r="X185" s="2"/>
    </row>
    <row r="186" spans="7:24" x14ac:dyDescent="0.2">
      <c r="G186" s="2"/>
      <c r="H186" s="2"/>
      <c r="I186" s="2"/>
      <c r="J186" s="2"/>
      <c r="K186" s="2"/>
      <c r="L186" s="2"/>
      <c r="M186" s="2"/>
      <c r="N186" s="2"/>
      <c r="O186" s="2"/>
      <c r="P186" s="2"/>
      <c r="Q186" s="2"/>
      <c r="R186" s="2"/>
      <c r="S186" s="2"/>
      <c r="T186" s="2"/>
      <c r="U186" s="2"/>
      <c r="V186" s="2"/>
      <c r="W186" s="2"/>
      <c r="X186" s="2"/>
    </row>
    <row r="187" spans="7:24" x14ac:dyDescent="0.2">
      <c r="G187" s="2"/>
      <c r="H187" s="2"/>
      <c r="I187" s="2"/>
      <c r="J187" s="2"/>
      <c r="K187" s="2"/>
      <c r="L187" s="2"/>
      <c r="M187" s="2"/>
      <c r="N187" s="2"/>
      <c r="O187" s="2"/>
      <c r="P187" s="2"/>
      <c r="Q187" s="2"/>
      <c r="R187" s="2"/>
      <c r="S187" s="2"/>
      <c r="T187" s="2"/>
      <c r="U187" s="2"/>
      <c r="V187" s="2"/>
      <c r="W187" s="2"/>
      <c r="X187" s="2"/>
    </row>
    <row r="188" spans="7:24" x14ac:dyDescent="0.2">
      <c r="G188" s="2"/>
      <c r="H188" s="2"/>
      <c r="I188" s="2"/>
      <c r="J188" s="2"/>
      <c r="K188" s="2"/>
      <c r="L188" s="2"/>
      <c r="M188" s="2"/>
      <c r="N188" s="2"/>
      <c r="O188" s="2"/>
      <c r="P188" s="2"/>
      <c r="Q188" s="2"/>
      <c r="R188" s="2"/>
      <c r="S188" s="2"/>
      <c r="T188" s="2"/>
      <c r="U188" s="2"/>
      <c r="V188" s="2"/>
      <c r="W188" s="2"/>
      <c r="X188" s="2"/>
    </row>
    <row r="189" spans="7:24" x14ac:dyDescent="0.2">
      <c r="G189" s="2"/>
      <c r="H189" s="2"/>
      <c r="I189" s="2"/>
      <c r="J189" s="2"/>
      <c r="K189" s="2"/>
      <c r="L189" s="2"/>
      <c r="M189" s="2"/>
      <c r="N189" s="2"/>
      <c r="O189" s="2"/>
      <c r="P189" s="2"/>
      <c r="Q189" s="2"/>
      <c r="R189" s="2"/>
      <c r="S189" s="2"/>
      <c r="T189" s="2"/>
      <c r="U189" s="2"/>
      <c r="V189" s="2"/>
      <c r="W189" s="2"/>
      <c r="X189" s="2"/>
    </row>
    <row r="190" spans="7:24" x14ac:dyDescent="0.2">
      <c r="G190" s="2"/>
      <c r="H190" s="2"/>
      <c r="I190" s="2"/>
      <c r="J190" s="2"/>
      <c r="K190" s="2"/>
      <c r="L190" s="2"/>
      <c r="M190" s="2"/>
      <c r="N190" s="2"/>
      <c r="O190" s="2"/>
      <c r="P190" s="2"/>
      <c r="Q190" s="2"/>
      <c r="R190" s="2"/>
      <c r="S190" s="2"/>
      <c r="T190" s="2"/>
      <c r="U190" s="2"/>
      <c r="V190" s="2"/>
      <c r="W190" s="2"/>
      <c r="X190" s="2"/>
    </row>
    <row r="191" spans="7:24" x14ac:dyDescent="0.2">
      <c r="G191" s="2"/>
      <c r="H191" s="2"/>
      <c r="I191" s="2"/>
      <c r="J191" s="2"/>
      <c r="K191" s="2"/>
      <c r="L191" s="2"/>
      <c r="M191" s="2"/>
      <c r="N191" s="2"/>
      <c r="O191" s="2"/>
      <c r="P191" s="2"/>
      <c r="Q191" s="2"/>
      <c r="R191" s="2"/>
      <c r="S191" s="2"/>
      <c r="T191" s="2"/>
      <c r="U191" s="2"/>
      <c r="V191" s="2"/>
      <c r="W191" s="2"/>
      <c r="X191" s="2"/>
    </row>
    <row r="192" spans="7:24" x14ac:dyDescent="0.2">
      <c r="G192" s="2"/>
      <c r="H192" s="2"/>
      <c r="I192" s="2"/>
      <c r="J192" s="2"/>
      <c r="K192" s="2"/>
      <c r="L192" s="2"/>
      <c r="M192" s="2"/>
      <c r="N192" s="2"/>
      <c r="O192" s="2"/>
      <c r="P192" s="2"/>
      <c r="Q192" s="2"/>
      <c r="R192" s="2"/>
      <c r="S192" s="2"/>
      <c r="T192" s="2"/>
      <c r="U192" s="2"/>
      <c r="V192" s="2"/>
      <c r="W192" s="2"/>
      <c r="X192" s="2"/>
    </row>
    <row r="193" spans="7:24" x14ac:dyDescent="0.2">
      <c r="G193" s="2"/>
      <c r="H193" s="2"/>
      <c r="I193" s="2"/>
      <c r="J193" s="2"/>
      <c r="K193" s="2"/>
      <c r="L193" s="2"/>
      <c r="M193" s="2"/>
      <c r="N193" s="2"/>
      <c r="O193" s="2"/>
      <c r="P193" s="2"/>
      <c r="Q193" s="2"/>
      <c r="R193" s="2"/>
      <c r="S193" s="2"/>
      <c r="T193" s="2"/>
      <c r="U193" s="2"/>
      <c r="V193" s="2"/>
      <c r="W193" s="2"/>
      <c r="X193" s="2"/>
    </row>
    <row r="194" spans="7:24" x14ac:dyDescent="0.2">
      <c r="G194" s="2"/>
      <c r="H194" s="2"/>
      <c r="I194" s="2"/>
      <c r="J194" s="2"/>
      <c r="K194" s="2"/>
      <c r="L194" s="2"/>
      <c r="M194" s="2"/>
      <c r="N194" s="2"/>
      <c r="O194" s="2"/>
      <c r="P194" s="2"/>
      <c r="Q194" s="2"/>
      <c r="R194" s="2"/>
      <c r="S194" s="2"/>
      <c r="T194" s="2"/>
      <c r="U194" s="2"/>
      <c r="V194" s="2"/>
      <c r="W194" s="2"/>
      <c r="X194" s="2"/>
    </row>
    <row r="195" spans="7:24" x14ac:dyDescent="0.2">
      <c r="G195" s="2"/>
      <c r="H195" s="2"/>
      <c r="I195" s="2"/>
      <c r="J195" s="2"/>
      <c r="K195" s="2"/>
      <c r="L195" s="2"/>
      <c r="M195" s="2"/>
      <c r="N195" s="2"/>
      <c r="O195" s="2"/>
      <c r="P195" s="2"/>
      <c r="Q195" s="2"/>
      <c r="R195" s="2"/>
      <c r="S195" s="2"/>
      <c r="T195" s="2"/>
      <c r="U195" s="2"/>
      <c r="V195" s="2"/>
      <c r="W195" s="2"/>
      <c r="X195" s="2"/>
    </row>
    <row r="196" spans="7:24" x14ac:dyDescent="0.2">
      <c r="G196" s="2"/>
      <c r="H196" s="2"/>
      <c r="I196" s="2"/>
      <c r="J196" s="2"/>
      <c r="K196" s="2"/>
      <c r="L196" s="2"/>
      <c r="M196" s="2"/>
      <c r="N196" s="2"/>
      <c r="O196" s="2"/>
      <c r="P196" s="2"/>
      <c r="Q196" s="2"/>
      <c r="R196" s="2"/>
      <c r="S196" s="2"/>
      <c r="T196" s="2"/>
      <c r="U196" s="2"/>
      <c r="V196" s="2"/>
      <c r="W196" s="2"/>
      <c r="X196" s="2"/>
    </row>
    <row r="197" spans="7:24" x14ac:dyDescent="0.2">
      <c r="G197" s="2"/>
      <c r="H197" s="2"/>
      <c r="I197" s="2"/>
      <c r="J197" s="2"/>
      <c r="K197" s="2"/>
      <c r="L197" s="2"/>
      <c r="M197" s="2"/>
      <c r="N197" s="2"/>
      <c r="O197" s="2"/>
      <c r="P197" s="2"/>
      <c r="Q197" s="2"/>
      <c r="R197" s="2"/>
      <c r="S197" s="2"/>
      <c r="T197" s="2"/>
      <c r="U197" s="2"/>
      <c r="V197" s="2"/>
      <c r="W197" s="2"/>
      <c r="X197" s="2"/>
    </row>
    <row r="198" spans="7:24" x14ac:dyDescent="0.2">
      <c r="G198" s="2"/>
      <c r="H198" s="2"/>
      <c r="I198" s="2"/>
      <c r="J198" s="2"/>
      <c r="K198" s="2"/>
      <c r="L198" s="2"/>
      <c r="M198" s="2"/>
      <c r="N198" s="2"/>
      <c r="O198" s="2"/>
      <c r="P198" s="2"/>
      <c r="Q198" s="2"/>
      <c r="R198" s="2"/>
      <c r="S198" s="2"/>
      <c r="T198" s="2"/>
      <c r="U198" s="2"/>
      <c r="V198" s="2"/>
      <c r="W198" s="2"/>
      <c r="X198" s="2"/>
    </row>
    <row r="199" spans="7:24" x14ac:dyDescent="0.2">
      <c r="G199" s="2"/>
      <c r="H199" s="2"/>
      <c r="I199" s="2"/>
      <c r="J199" s="2"/>
      <c r="K199" s="2"/>
      <c r="L199" s="2"/>
      <c r="M199" s="2"/>
      <c r="N199" s="2"/>
      <c r="O199" s="2"/>
      <c r="P199" s="2"/>
      <c r="Q199" s="2"/>
      <c r="R199" s="2"/>
      <c r="S199" s="2"/>
      <c r="T199" s="2"/>
      <c r="U199" s="2"/>
      <c r="V199" s="2"/>
      <c r="W199" s="2"/>
      <c r="X199" s="2"/>
    </row>
    <row r="200" spans="7:24" x14ac:dyDescent="0.2">
      <c r="G200" s="2"/>
      <c r="H200" s="2"/>
      <c r="I200" s="2"/>
      <c r="J200" s="2"/>
      <c r="K200" s="2"/>
      <c r="L200" s="2"/>
      <c r="M200" s="2"/>
      <c r="N200" s="2"/>
      <c r="O200" s="2"/>
      <c r="P200" s="2"/>
      <c r="Q200" s="2"/>
      <c r="R200" s="2"/>
      <c r="S200" s="2"/>
      <c r="T200" s="2"/>
      <c r="U200" s="2"/>
      <c r="V200" s="2"/>
      <c r="W200" s="2"/>
      <c r="X200" s="2"/>
    </row>
    <row r="201" spans="7:24" x14ac:dyDescent="0.2">
      <c r="G201" s="2"/>
      <c r="H201" s="2"/>
      <c r="I201" s="2"/>
      <c r="J201" s="2"/>
      <c r="K201" s="2"/>
      <c r="L201" s="2"/>
      <c r="M201" s="2"/>
      <c r="N201" s="2"/>
      <c r="O201" s="2"/>
      <c r="P201" s="2"/>
      <c r="Q201" s="2"/>
      <c r="R201" s="2"/>
      <c r="S201" s="2"/>
      <c r="T201" s="2"/>
      <c r="U201" s="2"/>
      <c r="V201" s="2"/>
      <c r="W201" s="2"/>
      <c r="X201" s="2"/>
    </row>
    <row r="202" spans="7:24" x14ac:dyDescent="0.2">
      <c r="G202" s="2"/>
      <c r="H202" s="2"/>
      <c r="I202" s="2"/>
      <c r="J202" s="2"/>
      <c r="K202" s="2"/>
      <c r="L202" s="2"/>
      <c r="M202" s="2"/>
      <c r="N202" s="2"/>
      <c r="O202" s="2"/>
      <c r="P202" s="2"/>
      <c r="Q202" s="2"/>
      <c r="R202" s="2"/>
      <c r="S202" s="2"/>
      <c r="T202" s="2"/>
      <c r="U202" s="2"/>
      <c r="V202" s="2"/>
      <c r="W202" s="2"/>
      <c r="X202" s="2"/>
    </row>
    <row r="203" spans="7:24" x14ac:dyDescent="0.2">
      <c r="G203" s="2"/>
      <c r="H203" s="2"/>
      <c r="I203" s="2"/>
      <c r="J203" s="2"/>
      <c r="K203" s="2"/>
      <c r="L203" s="2"/>
      <c r="M203" s="2"/>
      <c r="N203" s="2"/>
      <c r="O203" s="2"/>
      <c r="P203" s="2"/>
      <c r="Q203" s="2"/>
      <c r="R203" s="2"/>
      <c r="S203" s="2"/>
      <c r="T203" s="2"/>
      <c r="U203" s="2"/>
      <c r="V203" s="2"/>
      <c r="W203" s="2"/>
      <c r="X203" s="2"/>
    </row>
    <row r="204" spans="7:24" x14ac:dyDescent="0.2">
      <c r="G204" s="2"/>
      <c r="H204" s="2"/>
      <c r="I204" s="2"/>
      <c r="J204" s="2"/>
      <c r="K204" s="2"/>
      <c r="L204" s="2"/>
      <c r="M204" s="2"/>
      <c r="N204" s="2"/>
      <c r="O204" s="2"/>
      <c r="P204" s="2"/>
      <c r="Q204" s="2"/>
      <c r="R204" s="2"/>
      <c r="S204" s="2"/>
      <c r="T204" s="2"/>
      <c r="U204" s="2"/>
      <c r="V204" s="2"/>
      <c r="W204" s="2"/>
      <c r="X204" s="2"/>
    </row>
    <row r="205" spans="7:24" x14ac:dyDescent="0.2">
      <c r="G205" s="2"/>
      <c r="H205" s="2"/>
      <c r="I205" s="2"/>
      <c r="J205" s="2"/>
      <c r="K205" s="2"/>
      <c r="L205" s="2"/>
      <c r="M205" s="2"/>
      <c r="N205" s="2"/>
      <c r="O205" s="2"/>
      <c r="P205" s="2"/>
      <c r="Q205" s="2"/>
      <c r="R205" s="2"/>
      <c r="S205" s="2"/>
      <c r="T205" s="2"/>
      <c r="U205" s="2"/>
      <c r="V205" s="2"/>
      <c r="W205" s="2"/>
      <c r="X205" s="2"/>
    </row>
    <row r="206" spans="7:24" x14ac:dyDescent="0.2">
      <c r="G206" s="2"/>
      <c r="H206" s="2"/>
      <c r="I206" s="2"/>
      <c r="J206" s="2"/>
      <c r="K206" s="2"/>
      <c r="L206" s="2"/>
      <c r="M206" s="2"/>
      <c r="N206" s="2"/>
      <c r="O206" s="2"/>
      <c r="P206" s="2"/>
      <c r="Q206" s="2"/>
      <c r="R206" s="2"/>
      <c r="S206" s="2"/>
      <c r="T206" s="2"/>
      <c r="U206" s="2"/>
      <c r="V206" s="2"/>
      <c r="W206" s="2"/>
      <c r="X206" s="2"/>
    </row>
    <row r="207" spans="7:24" x14ac:dyDescent="0.2">
      <c r="G207" s="2"/>
      <c r="H207" s="2"/>
      <c r="I207" s="2"/>
      <c r="J207" s="2"/>
      <c r="K207" s="2"/>
      <c r="L207" s="2"/>
      <c r="M207" s="2"/>
      <c r="N207" s="2"/>
      <c r="O207" s="2"/>
      <c r="P207" s="2"/>
      <c r="Q207" s="2"/>
      <c r="R207" s="2"/>
      <c r="S207" s="2"/>
      <c r="T207" s="2"/>
      <c r="U207" s="2"/>
      <c r="V207" s="2"/>
      <c r="W207" s="2"/>
      <c r="X207" s="2"/>
    </row>
    <row r="208" spans="7:24" x14ac:dyDescent="0.2">
      <c r="G208" s="2"/>
      <c r="H208" s="2"/>
      <c r="I208" s="2"/>
      <c r="J208" s="2"/>
      <c r="K208" s="2"/>
      <c r="L208" s="2"/>
      <c r="M208" s="2"/>
      <c r="N208" s="2"/>
      <c r="O208" s="2"/>
      <c r="P208" s="2"/>
      <c r="Q208" s="2"/>
      <c r="R208" s="2"/>
      <c r="S208" s="2"/>
      <c r="T208" s="2"/>
      <c r="U208" s="2"/>
      <c r="V208" s="2"/>
      <c r="W208" s="2"/>
      <c r="X208" s="2"/>
    </row>
    <row r="209" spans="7:24" x14ac:dyDescent="0.2">
      <c r="G209" s="2"/>
      <c r="H209" s="2"/>
      <c r="I209" s="2"/>
      <c r="J209" s="2"/>
      <c r="K209" s="2"/>
      <c r="L209" s="2"/>
      <c r="M209" s="2"/>
      <c r="N209" s="2"/>
      <c r="O209" s="2"/>
      <c r="P209" s="2"/>
      <c r="Q209" s="2"/>
      <c r="R209" s="2"/>
      <c r="S209" s="2"/>
      <c r="T209" s="2"/>
      <c r="U209" s="2"/>
      <c r="V209" s="2"/>
      <c r="W209" s="2"/>
      <c r="X209" s="2"/>
    </row>
    <row r="210" spans="7:24" x14ac:dyDescent="0.2">
      <c r="G210" s="2"/>
      <c r="H210" s="2"/>
      <c r="I210" s="2"/>
      <c r="J210" s="2"/>
      <c r="K210" s="2"/>
      <c r="L210" s="2"/>
      <c r="M210" s="2"/>
      <c r="N210" s="2"/>
      <c r="O210" s="2"/>
      <c r="P210" s="2"/>
      <c r="Q210" s="2"/>
      <c r="R210" s="2"/>
      <c r="S210" s="2"/>
      <c r="T210" s="2"/>
      <c r="U210" s="2"/>
      <c r="V210" s="2"/>
      <c r="W210" s="2"/>
      <c r="X210" s="2"/>
    </row>
    <row r="211" spans="7:24" x14ac:dyDescent="0.2">
      <c r="G211" s="2"/>
      <c r="H211" s="2"/>
      <c r="I211" s="2"/>
      <c r="J211" s="2"/>
      <c r="K211" s="2"/>
      <c r="L211" s="2"/>
      <c r="M211" s="2"/>
      <c r="N211" s="2"/>
      <c r="O211" s="2"/>
      <c r="P211" s="2"/>
      <c r="Q211" s="2"/>
      <c r="R211" s="2"/>
      <c r="S211" s="2"/>
      <c r="T211" s="2"/>
      <c r="U211" s="2"/>
      <c r="V211" s="2"/>
      <c r="W211" s="2"/>
      <c r="X211" s="2"/>
    </row>
    <row r="212" spans="7:24" x14ac:dyDescent="0.2">
      <c r="G212" s="2"/>
      <c r="H212" s="2"/>
      <c r="I212" s="2"/>
      <c r="J212" s="2"/>
      <c r="K212" s="2"/>
      <c r="L212" s="2"/>
      <c r="M212" s="2"/>
      <c r="N212" s="2"/>
      <c r="O212" s="2"/>
      <c r="P212" s="2"/>
      <c r="Q212" s="2"/>
      <c r="R212" s="2"/>
      <c r="S212" s="2"/>
      <c r="T212" s="2"/>
      <c r="U212" s="2"/>
      <c r="V212" s="2"/>
      <c r="W212" s="2"/>
      <c r="X212" s="2"/>
    </row>
    <row r="213" spans="7:24" x14ac:dyDescent="0.2">
      <c r="G213" s="2"/>
      <c r="H213" s="2"/>
      <c r="I213" s="2"/>
      <c r="J213" s="2"/>
      <c r="K213" s="2"/>
      <c r="L213" s="2"/>
      <c r="M213" s="2"/>
      <c r="N213" s="2"/>
      <c r="O213" s="2"/>
      <c r="P213" s="2"/>
      <c r="Q213" s="2"/>
      <c r="R213" s="2"/>
      <c r="S213" s="2"/>
      <c r="T213" s="2"/>
      <c r="U213" s="2"/>
      <c r="V213" s="2"/>
      <c r="W213" s="2"/>
      <c r="X213" s="2"/>
    </row>
    <row r="214" spans="7:24" x14ac:dyDescent="0.2">
      <c r="G214" s="2"/>
      <c r="H214" s="2"/>
      <c r="I214" s="2"/>
      <c r="J214" s="2"/>
      <c r="K214" s="2"/>
      <c r="L214" s="2"/>
      <c r="M214" s="2"/>
      <c r="N214" s="2"/>
      <c r="O214" s="2"/>
      <c r="P214" s="2"/>
      <c r="Q214" s="2"/>
      <c r="R214" s="2"/>
      <c r="S214" s="2"/>
      <c r="T214" s="2"/>
      <c r="U214" s="2"/>
      <c r="V214" s="2"/>
      <c r="W214" s="2"/>
      <c r="X214" s="2"/>
    </row>
    <row r="215" spans="7:24" x14ac:dyDescent="0.2">
      <c r="G215" s="2"/>
      <c r="H215" s="2"/>
      <c r="I215" s="2"/>
      <c r="J215" s="2"/>
      <c r="K215" s="2"/>
      <c r="L215" s="2"/>
      <c r="M215" s="2"/>
      <c r="N215" s="2"/>
      <c r="O215" s="2"/>
      <c r="P215" s="2"/>
      <c r="Q215" s="2"/>
      <c r="R215" s="2"/>
      <c r="S215" s="2"/>
      <c r="T215" s="2"/>
      <c r="U215" s="2"/>
      <c r="V215" s="2"/>
      <c r="W215" s="2"/>
      <c r="X215" s="2"/>
    </row>
    <row r="216" spans="7:24" x14ac:dyDescent="0.2">
      <c r="G216" s="2"/>
      <c r="H216" s="2"/>
      <c r="I216" s="2"/>
      <c r="J216" s="2"/>
      <c r="K216" s="2"/>
      <c r="L216" s="2"/>
      <c r="M216" s="2"/>
      <c r="N216" s="2"/>
      <c r="O216" s="2"/>
      <c r="P216" s="2"/>
      <c r="Q216" s="2"/>
      <c r="R216" s="2"/>
      <c r="S216" s="2"/>
      <c r="T216" s="2"/>
      <c r="U216" s="2"/>
      <c r="V216" s="2"/>
      <c r="W216" s="2"/>
      <c r="X216" s="2"/>
    </row>
    <row r="217" spans="7:24" x14ac:dyDescent="0.2">
      <c r="G217" s="2"/>
      <c r="H217" s="2"/>
      <c r="I217" s="2"/>
      <c r="J217" s="2"/>
      <c r="K217" s="2"/>
      <c r="L217" s="2"/>
      <c r="M217" s="2"/>
      <c r="N217" s="2"/>
      <c r="O217" s="2"/>
      <c r="P217" s="2"/>
      <c r="Q217" s="2"/>
      <c r="R217" s="2"/>
      <c r="S217" s="2"/>
      <c r="T217" s="2"/>
      <c r="U217" s="2"/>
      <c r="V217" s="2"/>
      <c r="W217" s="2"/>
      <c r="X217" s="2"/>
    </row>
    <row r="218" spans="7:24" x14ac:dyDescent="0.2">
      <c r="G218" s="2"/>
      <c r="H218" s="2"/>
      <c r="I218" s="2"/>
      <c r="J218" s="2"/>
      <c r="K218" s="2"/>
      <c r="L218" s="2"/>
      <c r="M218" s="2"/>
      <c r="N218" s="2"/>
      <c r="O218" s="2"/>
      <c r="P218" s="2"/>
      <c r="Q218" s="2"/>
      <c r="R218" s="2"/>
      <c r="S218" s="2"/>
      <c r="T218" s="2"/>
      <c r="U218" s="2"/>
      <c r="V218" s="2"/>
      <c r="W218" s="2"/>
      <c r="X218" s="2"/>
    </row>
    <row r="219" spans="7:24" x14ac:dyDescent="0.2">
      <c r="G219" s="2"/>
      <c r="H219" s="2"/>
      <c r="I219" s="2"/>
      <c r="J219" s="2"/>
      <c r="K219" s="2"/>
      <c r="L219" s="2"/>
      <c r="M219" s="2"/>
      <c r="N219" s="2"/>
      <c r="O219" s="2"/>
      <c r="P219" s="2"/>
      <c r="Q219" s="2"/>
      <c r="R219" s="2"/>
      <c r="S219" s="2"/>
      <c r="T219" s="2"/>
      <c r="U219" s="2"/>
      <c r="V219" s="2"/>
      <c r="W219" s="2"/>
      <c r="X219" s="2"/>
    </row>
    <row r="220" spans="7:24" x14ac:dyDescent="0.2">
      <c r="G220" s="2"/>
      <c r="H220" s="2"/>
      <c r="I220" s="2"/>
      <c r="J220" s="2"/>
      <c r="K220" s="2"/>
      <c r="L220" s="2"/>
      <c r="M220" s="2"/>
      <c r="N220" s="2"/>
      <c r="O220" s="2"/>
      <c r="P220" s="2"/>
      <c r="Q220" s="2"/>
      <c r="R220" s="2"/>
      <c r="S220" s="2"/>
      <c r="T220" s="2"/>
      <c r="U220" s="2"/>
      <c r="V220" s="2"/>
      <c r="W220" s="2"/>
      <c r="X220" s="2"/>
    </row>
    <row r="221" spans="7:24" x14ac:dyDescent="0.2">
      <c r="G221" s="2"/>
      <c r="H221" s="2"/>
      <c r="I221" s="2"/>
      <c r="J221" s="2"/>
      <c r="K221" s="2"/>
      <c r="L221" s="2"/>
      <c r="M221" s="2"/>
      <c r="N221" s="2"/>
      <c r="O221" s="2"/>
      <c r="P221" s="2"/>
      <c r="Q221" s="2"/>
      <c r="R221" s="2"/>
      <c r="S221" s="2"/>
      <c r="T221" s="2"/>
      <c r="U221" s="2"/>
      <c r="V221" s="2"/>
      <c r="W221" s="2"/>
      <c r="X221" s="2"/>
    </row>
    <row r="222" spans="7:24" x14ac:dyDescent="0.2">
      <c r="G222" s="2"/>
      <c r="H222" s="2"/>
      <c r="I222" s="2"/>
      <c r="J222" s="2"/>
      <c r="K222" s="2"/>
      <c r="L222" s="2"/>
      <c r="M222" s="2"/>
      <c r="N222" s="2"/>
      <c r="O222" s="2"/>
      <c r="P222" s="2"/>
      <c r="Q222" s="2"/>
      <c r="R222" s="2"/>
      <c r="S222" s="2"/>
      <c r="T222" s="2"/>
      <c r="U222" s="2"/>
      <c r="V222" s="2"/>
      <c r="W222" s="2"/>
      <c r="X222" s="2"/>
    </row>
    <row r="223" spans="7:24" x14ac:dyDescent="0.2">
      <c r="G223" s="2"/>
      <c r="H223" s="2"/>
      <c r="I223" s="2"/>
      <c r="J223" s="2"/>
      <c r="K223" s="2"/>
      <c r="L223" s="2"/>
      <c r="M223" s="2"/>
      <c r="N223" s="2"/>
      <c r="O223" s="2"/>
      <c r="P223" s="2"/>
      <c r="Q223" s="2"/>
      <c r="R223" s="2"/>
      <c r="S223" s="2"/>
      <c r="T223" s="2"/>
      <c r="U223" s="2"/>
      <c r="V223" s="2"/>
      <c r="W223" s="2"/>
      <c r="X223" s="2"/>
    </row>
    <row r="224" spans="7:24" x14ac:dyDescent="0.2">
      <c r="G224" s="2"/>
      <c r="H224" s="2"/>
      <c r="I224" s="2"/>
      <c r="J224" s="2"/>
      <c r="K224" s="2"/>
      <c r="L224" s="2"/>
      <c r="M224" s="2"/>
      <c r="N224" s="2"/>
      <c r="O224" s="2"/>
      <c r="P224" s="2"/>
      <c r="Q224" s="2"/>
      <c r="R224" s="2"/>
      <c r="S224" s="2"/>
      <c r="T224" s="2"/>
      <c r="U224" s="2"/>
      <c r="V224" s="2"/>
      <c r="W224" s="2"/>
      <c r="X224" s="2"/>
    </row>
    <row r="225" spans="7:24" x14ac:dyDescent="0.2">
      <c r="G225" s="2"/>
      <c r="H225" s="2"/>
      <c r="I225" s="2"/>
      <c r="J225" s="2"/>
      <c r="K225" s="2"/>
      <c r="L225" s="2"/>
      <c r="M225" s="2"/>
      <c r="N225" s="2"/>
      <c r="O225" s="2"/>
      <c r="P225" s="2"/>
      <c r="Q225" s="2"/>
      <c r="R225" s="2"/>
      <c r="S225" s="2"/>
      <c r="T225" s="2"/>
      <c r="U225" s="2"/>
      <c r="V225" s="2"/>
      <c r="W225" s="2"/>
      <c r="X225" s="2"/>
    </row>
    <row r="226" spans="7:24" x14ac:dyDescent="0.2">
      <c r="G226" s="2"/>
      <c r="H226" s="2"/>
      <c r="I226" s="2"/>
      <c r="J226" s="2"/>
      <c r="K226" s="2"/>
      <c r="L226" s="2"/>
      <c r="M226" s="2"/>
      <c r="N226" s="2"/>
      <c r="O226" s="2"/>
      <c r="P226" s="2"/>
      <c r="Q226" s="2"/>
      <c r="R226" s="2"/>
      <c r="S226" s="2"/>
      <c r="T226" s="2"/>
      <c r="U226" s="2"/>
      <c r="V226" s="2"/>
      <c r="W226" s="2"/>
      <c r="X226" s="2"/>
    </row>
    <row r="227" spans="7:24" x14ac:dyDescent="0.2">
      <c r="G227" s="2"/>
      <c r="H227" s="2"/>
      <c r="I227" s="2"/>
      <c r="J227" s="2"/>
      <c r="K227" s="2"/>
      <c r="L227" s="2"/>
      <c r="M227" s="2"/>
      <c r="N227" s="2"/>
      <c r="O227" s="2"/>
      <c r="P227" s="2"/>
      <c r="Q227" s="2"/>
      <c r="R227" s="2"/>
      <c r="S227" s="2"/>
      <c r="T227" s="2"/>
      <c r="U227" s="2"/>
      <c r="V227" s="2"/>
      <c r="W227" s="2"/>
      <c r="X227" s="2"/>
    </row>
    <row r="228" spans="7:24" x14ac:dyDescent="0.2">
      <c r="G228" s="2"/>
      <c r="H228" s="2"/>
      <c r="I228" s="2"/>
      <c r="J228" s="2"/>
      <c r="K228" s="2"/>
      <c r="L228" s="2"/>
      <c r="M228" s="2"/>
      <c r="N228" s="2"/>
      <c r="O228" s="2"/>
      <c r="P228" s="2"/>
      <c r="Q228" s="2"/>
      <c r="R228" s="2"/>
      <c r="S228" s="2"/>
      <c r="T228" s="2"/>
      <c r="U228" s="2"/>
      <c r="V228" s="2"/>
      <c r="W228" s="2"/>
      <c r="X228" s="2"/>
    </row>
    <row r="229" spans="7:24" x14ac:dyDescent="0.2">
      <c r="G229" s="2"/>
      <c r="H229" s="2"/>
      <c r="I229" s="2"/>
      <c r="J229" s="2"/>
      <c r="K229" s="2"/>
      <c r="L229" s="2"/>
      <c r="M229" s="2"/>
      <c r="N229" s="2"/>
      <c r="O229" s="2"/>
      <c r="P229" s="2"/>
      <c r="Q229" s="2"/>
      <c r="R229" s="2"/>
      <c r="S229" s="2"/>
      <c r="T229" s="2"/>
      <c r="U229" s="2"/>
      <c r="V229" s="2"/>
      <c r="W229" s="2"/>
      <c r="X229" s="2"/>
    </row>
    <row r="230" spans="7:24" x14ac:dyDescent="0.2">
      <c r="G230" s="2"/>
      <c r="H230" s="2"/>
      <c r="I230" s="2"/>
      <c r="J230" s="2"/>
      <c r="K230" s="2"/>
      <c r="L230" s="2"/>
      <c r="M230" s="2"/>
      <c r="N230" s="2"/>
      <c r="O230" s="2"/>
      <c r="P230" s="2"/>
      <c r="Q230" s="2"/>
      <c r="R230" s="2"/>
      <c r="S230" s="2"/>
      <c r="T230" s="2"/>
      <c r="U230" s="2"/>
      <c r="V230" s="2"/>
      <c r="W230" s="2"/>
      <c r="X230" s="2"/>
    </row>
    <row r="231" spans="7:24" x14ac:dyDescent="0.2">
      <c r="G231" s="2"/>
      <c r="H231" s="2"/>
      <c r="I231" s="2"/>
      <c r="J231" s="2"/>
      <c r="K231" s="2"/>
      <c r="L231" s="2"/>
      <c r="M231" s="2"/>
      <c r="N231" s="2"/>
      <c r="O231" s="2"/>
      <c r="P231" s="2"/>
      <c r="Q231" s="2"/>
      <c r="R231" s="2"/>
      <c r="S231" s="2"/>
      <c r="T231" s="2"/>
      <c r="U231" s="2"/>
      <c r="V231" s="2"/>
      <c r="W231" s="2"/>
      <c r="X231" s="2"/>
    </row>
    <row r="232" spans="7:24" x14ac:dyDescent="0.2">
      <c r="G232" s="2"/>
      <c r="H232" s="2"/>
      <c r="I232" s="2"/>
      <c r="J232" s="2"/>
      <c r="K232" s="2"/>
      <c r="L232" s="2"/>
      <c r="M232" s="2"/>
      <c r="N232" s="2"/>
      <c r="O232" s="2"/>
      <c r="P232" s="2"/>
      <c r="Q232" s="2"/>
      <c r="R232" s="2"/>
      <c r="S232" s="2"/>
      <c r="T232" s="2"/>
      <c r="U232" s="2"/>
      <c r="V232" s="2"/>
      <c r="W232" s="2"/>
      <c r="X232" s="2"/>
    </row>
    <row r="233" spans="7:24" x14ac:dyDescent="0.2">
      <c r="G233" s="2"/>
      <c r="H233" s="2"/>
      <c r="I233" s="2"/>
      <c r="J233" s="2"/>
      <c r="K233" s="2"/>
      <c r="L233" s="2"/>
      <c r="M233" s="2"/>
      <c r="N233" s="2"/>
      <c r="O233" s="2"/>
      <c r="P233" s="2"/>
      <c r="Q233" s="2"/>
      <c r="R233" s="2"/>
      <c r="S233" s="2"/>
      <c r="T233" s="2"/>
      <c r="U233" s="2"/>
      <c r="V233" s="2"/>
      <c r="W233" s="2"/>
      <c r="X233" s="2"/>
    </row>
    <row r="234" spans="7:24" x14ac:dyDescent="0.2">
      <c r="G234" s="2"/>
      <c r="H234" s="2"/>
      <c r="I234" s="2"/>
      <c r="J234" s="2"/>
      <c r="K234" s="2"/>
      <c r="L234" s="2"/>
      <c r="M234" s="2"/>
      <c r="N234" s="2"/>
      <c r="O234" s="2"/>
      <c r="P234" s="2"/>
      <c r="Q234" s="2"/>
      <c r="R234" s="2"/>
      <c r="S234" s="2"/>
      <c r="T234" s="2"/>
      <c r="U234" s="2"/>
      <c r="V234" s="2"/>
      <c r="W234" s="2"/>
      <c r="X234" s="2"/>
    </row>
    <row r="235" spans="7:24" x14ac:dyDescent="0.2">
      <c r="G235" s="2"/>
      <c r="H235" s="2"/>
      <c r="I235" s="2"/>
      <c r="J235" s="2"/>
      <c r="K235" s="2"/>
      <c r="L235" s="2"/>
      <c r="M235" s="2"/>
      <c r="N235" s="2"/>
      <c r="O235" s="2"/>
      <c r="P235" s="2"/>
      <c r="Q235" s="2"/>
      <c r="R235" s="2"/>
      <c r="S235" s="2"/>
      <c r="T235" s="2"/>
      <c r="U235" s="2"/>
      <c r="V235" s="2"/>
      <c r="W235" s="2"/>
      <c r="X235" s="2"/>
    </row>
    <row r="236" spans="7:24" x14ac:dyDescent="0.2">
      <c r="G236" s="2"/>
      <c r="H236" s="2"/>
      <c r="I236" s="2"/>
      <c r="J236" s="2"/>
      <c r="K236" s="2"/>
      <c r="L236" s="2"/>
      <c r="M236" s="2"/>
      <c r="N236" s="2"/>
      <c r="O236" s="2"/>
      <c r="P236" s="2"/>
      <c r="Q236" s="2"/>
      <c r="R236" s="2"/>
      <c r="S236" s="2"/>
      <c r="T236" s="2"/>
      <c r="U236" s="2"/>
      <c r="V236" s="2"/>
      <c r="W236" s="2"/>
      <c r="X236" s="2"/>
    </row>
    <row r="237" spans="7:24" x14ac:dyDescent="0.2">
      <c r="G237" s="2"/>
      <c r="H237" s="2"/>
      <c r="I237" s="2"/>
      <c r="J237" s="2"/>
      <c r="K237" s="2"/>
      <c r="L237" s="2"/>
      <c r="M237" s="2"/>
      <c r="N237" s="2"/>
      <c r="O237" s="2"/>
      <c r="P237" s="2"/>
      <c r="Q237" s="2"/>
      <c r="R237" s="2"/>
      <c r="S237" s="2"/>
      <c r="T237" s="2"/>
      <c r="U237" s="2"/>
      <c r="V237" s="2"/>
      <c r="W237" s="2"/>
      <c r="X237" s="2"/>
    </row>
    <row r="238" spans="7:24" x14ac:dyDescent="0.2">
      <c r="G238" s="2"/>
      <c r="H238" s="2"/>
      <c r="I238" s="2"/>
      <c r="J238" s="2"/>
      <c r="K238" s="2"/>
      <c r="L238" s="2"/>
      <c r="M238" s="2"/>
      <c r="N238" s="2"/>
      <c r="O238" s="2"/>
      <c r="P238" s="2"/>
      <c r="Q238" s="2"/>
      <c r="R238" s="2"/>
      <c r="S238" s="2"/>
      <c r="T238" s="2"/>
      <c r="U238" s="2"/>
      <c r="V238" s="2"/>
      <c r="W238" s="2"/>
      <c r="X238" s="2"/>
    </row>
    <row r="239" spans="7:24" x14ac:dyDescent="0.2">
      <c r="G239" s="2"/>
      <c r="H239" s="2"/>
      <c r="I239" s="2"/>
      <c r="J239" s="2"/>
      <c r="K239" s="2"/>
      <c r="L239" s="2"/>
      <c r="M239" s="2"/>
      <c r="N239" s="2"/>
      <c r="O239" s="2"/>
      <c r="P239" s="2"/>
      <c r="Q239" s="2"/>
      <c r="R239" s="2"/>
      <c r="S239" s="2"/>
      <c r="T239" s="2"/>
      <c r="U239" s="2"/>
      <c r="V239" s="2"/>
      <c r="W239" s="2"/>
      <c r="X239" s="2"/>
    </row>
    <row r="240" spans="7:24" x14ac:dyDescent="0.2">
      <c r="G240" s="2"/>
      <c r="H240" s="2"/>
      <c r="I240" s="2"/>
      <c r="J240" s="2"/>
      <c r="K240" s="2"/>
      <c r="L240" s="2"/>
      <c r="M240" s="2"/>
      <c r="N240" s="2"/>
      <c r="O240" s="2"/>
      <c r="P240" s="2"/>
      <c r="Q240" s="2"/>
      <c r="R240" s="2"/>
      <c r="S240" s="2"/>
      <c r="T240" s="2"/>
      <c r="U240" s="2"/>
      <c r="V240" s="2"/>
      <c r="W240" s="2"/>
      <c r="X240" s="2"/>
    </row>
    <row r="241" spans="7:24" x14ac:dyDescent="0.2">
      <c r="G241" s="2"/>
      <c r="H241" s="2"/>
      <c r="I241" s="2"/>
      <c r="J241" s="2"/>
      <c r="K241" s="2"/>
      <c r="L241" s="2"/>
      <c r="M241" s="2"/>
      <c r="N241" s="2"/>
      <c r="O241" s="2"/>
      <c r="P241" s="2"/>
      <c r="Q241" s="2"/>
      <c r="R241" s="2"/>
      <c r="S241" s="2"/>
      <c r="T241" s="2"/>
      <c r="U241" s="2"/>
      <c r="V241" s="2"/>
      <c r="W241" s="2"/>
      <c r="X241" s="2"/>
    </row>
    <row r="242" spans="7:24" x14ac:dyDescent="0.2">
      <c r="G242" s="2"/>
      <c r="H242" s="2"/>
      <c r="I242" s="2"/>
      <c r="J242" s="2"/>
      <c r="K242" s="2"/>
      <c r="L242" s="2"/>
      <c r="M242" s="2"/>
      <c r="N242" s="2"/>
      <c r="O242" s="2"/>
      <c r="P242" s="2"/>
      <c r="Q242" s="2"/>
      <c r="R242" s="2"/>
      <c r="S242" s="2"/>
      <c r="T242" s="2"/>
      <c r="U242" s="2"/>
      <c r="V242" s="2"/>
      <c r="W242" s="2"/>
      <c r="X242" s="2"/>
    </row>
    <row r="243" spans="7:24" x14ac:dyDescent="0.2">
      <c r="G243" s="2"/>
      <c r="H243" s="2"/>
      <c r="I243" s="2"/>
      <c r="J243" s="2"/>
      <c r="K243" s="2"/>
      <c r="L243" s="2"/>
      <c r="M243" s="2"/>
      <c r="N243" s="2"/>
      <c r="O243" s="2"/>
      <c r="P243" s="2"/>
      <c r="Q243" s="2"/>
      <c r="R243" s="2"/>
      <c r="S243" s="2"/>
      <c r="T243" s="2"/>
      <c r="U243" s="2"/>
      <c r="V243" s="2"/>
      <c r="W243" s="2"/>
      <c r="X243" s="2"/>
    </row>
    <row r="244" spans="7:24" x14ac:dyDescent="0.2">
      <c r="G244" s="2"/>
      <c r="H244" s="2"/>
      <c r="I244" s="2"/>
      <c r="J244" s="2"/>
      <c r="K244" s="2"/>
      <c r="L244" s="2"/>
      <c r="M244" s="2"/>
      <c r="N244" s="2"/>
      <c r="O244" s="2"/>
      <c r="P244" s="2"/>
      <c r="Q244" s="2"/>
      <c r="R244" s="2"/>
      <c r="S244" s="2"/>
      <c r="T244" s="2"/>
      <c r="U244" s="2"/>
      <c r="V244" s="2"/>
      <c r="W244" s="2"/>
      <c r="X244" s="2"/>
    </row>
    <row r="245" spans="7:24" x14ac:dyDescent="0.2">
      <c r="G245" s="2"/>
      <c r="H245" s="2"/>
      <c r="I245" s="2"/>
      <c r="J245" s="2"/>
      <c r="K245" s="2"/>
      <c r="L245" s="2"/>
      <c r="M245" s="2"/>
      <c r="N245" s="2"/>
      <c r="O245" s="2"/>
      <c r="P245" s="2"/>
      <c r="Q245" s="2"/>
      <c r="R245" s="2"/>
      <c r="S245" s="2"/>
      <c r="T245" s="2"/>
      <c r="U245" s="2"/>
      <c r="V245" s="2"/>
      <c r="W245" s="2"/>
      <c r="X245" s="2"/>
    </row>
    <row r="246" spans="7:24" x14ac:dyDescent="0.2">
      <c r="G246" s="2"/>
      <c r="H246" s="2"/>
      <c r="I246" s="2"/>
      <c r="J246" s="2"/>
      <c r="K246" s="2"/>
      <c r="L246" s="2"/>
      <c r="M246" s="2"/>
      <c r="N246" s="2"/>
      <c r="O246" s="2"/>
      <c r="P246" s="2"/>
      <c r="Q246" s="2"/>
      <c r="R246" s="2"/>
      <c r="S246" s="2"/>
      <c r="T246" s="2"/>
      <c r="U246" s="2"/>
      <c r="V246" s="2"/>
      <c r="W246" s="2"/>
      <c r="X246" s="2"/>
    </row>
    <row r="247" spans="7:24" x14ac:dyDescent="0.2">
      <c r="G247" s="2"/>
      <c r="H247" s="2"/>
      <c r="I247" s="2"/>
      <c r="J247" s="2"/>
      <c r="K247" s="2"/>
      <c r="L247" s="2"/>
      <c r="M247" s="2"/>
      <c r="N247" s="2"/>
      <c r="O247" s="2"/>
      <c r="P247" s="2"/>
      <c r="Q247" s="2"/>
      <c r="R247" s="2"/>
      <c r="S247" s="2"/>
      <c r="T247" s="2"/>
      <c r="U247" s="2"/>
      <c r="V247" s="2"/>
      <c r="W247" s="2"/>
      <c r="X247" s="2"/>
    </row>
    <row r="248" spans="7:24" x14ac:dyDescent="0.2">
      <c r="G248" s="2"/>
      <c r="H248" s="2"/>
      <c r="I248" s="2"/>
      <c r="J248" s="2"/>
      <c r="K248" s="2"/>
      <c r="L248" s="2"/>
      <c r="M248" s="2"/>
      <c r="N248" s="2"/>
      <c r="O248" s="2"/>
      <c r="P248" s="2"/>
      <c r="Q248" s="2"/>
      <c r="R248" s="2"/>
      <c r="S248" s="2"/>
      <c r="T248" s="2"/>
      <c r="U248" s="2"/>
      <c r="V248" s="2"/>
      <c r="W248" s="2"/>
      <c r="X248" s="2"/>
    </row>
    <row r="249" spans="7:24" x14ac:dyDescent="0.2">
      <c r="G249" s="2"/>
      <c r="H249" s="2"/>
      <c r="I249" s="2"/>
      <c r="J249" s="2"/>
      <c r="K249" s="2"/>
      <c r="L249" s="2"/>
      <c r="M249" s="2"/>
      <c r="N249" s="2"/>
      <c r="O249" s="2"/>
      <c r="P249" s="2"/>
      <c r="Q249" s="2"/>
      <c r="R249" s="2"/>
      <c r="S249" s="2"/>
      <c r="T249" s="2"/>
      <c r="U249" s="2"/>
      <c r="V249" s="2"/>
      <c r="W249" s="2"/>
      <c r="X249" s="2"/>
    </row>
    <row r="250" spans="7:24" x14ac:dyDescent="0.2">
      <c r="G250" s="2"/>
      <c r="H250" s="2"/>
      <c r="I250" s="2"/>
      <c r="J250" s="2"/>
      <c r="K250" s="2"/>
      <c r="L250" s="2"/>
      <c r="M250" s="2"/>
      <c r="N250" s="2"/>
      <c r="O250" s="2"/>
      <c r="P250" s="2"/>
      <c r="Q250" s="2"/>
      <c r="R250" s="2"/>
      <c r="S250" s="2"/>
      <c r="T250" s="2"/>
      <c r="U250" s="2"/>
      <c r="V250" s="2"/>
      <c r="W250" s="2"/>
      <c r="X250" s="2"/>
    </row>
    <row r="251" spans="7:24" x14ac:dyDescent="0.2">
      <c r="G251" s="2"/>
      <c r="H251" s="2"/>
      <c r="I251" s="2"/>
      <c r="J251" s="2"/>
      <c r="K251" s="2"/>
      <c r="L251" s="2"/>
      <c r="M251" s="2"/>
      <c r="N251" s="2"/>
      <c r="O251" s="2"/>
      <c r="P251" s="2"/>
      <c r="Q251" s="2"/>
      <c r="R251" s="2"/>
      <c r="S251" s="2"/>
      <c r="T251" s="2"/>
      <c r="U251" s="2"/>
      <c r="V251" s="2"/>
      <c r="W251" s="2"/>
      <c r="X251" s="2"/>
    </row>
    <row r="252" spans="7:24" x14ac:dyDescent="0.2">
      <c r="G252" s="2"/>
      <c r="H252" s="2"/>
      <c r="I252" s="2"/>
      <c r="J252" s="2"/>
      <c r="K252" s="2"/>
      <c r="L252" s="2"/>
      <c r="M252" s="2"/>
      <c r="N252" s="2"/>
      <c r="O252" s="2"/>
      <c r="P252" s="2"/>
      <c r="Q252" s="2"/>
      <c r="R252" s="2"/>
      <c r="S252" s="2"/>
      <c r="T252" s="2"/>
      <c r="U252" s="2"/>
      <c r="V252" s="2"/>
      <c r="W252" s="2"/>
      <c r="X252" s="2"/>
    </row>
    <row r="253" spans="7:24" x14ac:dyDescent="0.2">
      <c r="G253" s="2"/>
      <c r="H253" s="2"/>
      <c r="I253" s="2"/>
      <c r="J253" s="2"/>
      <c r="K253" s="2"/>
      <c r="L253" s="2"/>
      <c r="M253" s="2"/>
      <c r="N253" s="2"/>
      <c r="O253" s="2"/>
      <c r="P253" s="2"/>
      <c r="Q253" s="2"/>
      <c r="R253" s="2"/>
      <c r="S253" s="2"/>
      <c r="T253" s="2"/>
      <c r="U253" s="2"/>
      <c r="V253" s="2"/>
      <c r="W253" s="2"/>
      <c r="X253" s="2"/>
    </row>
    <row r="254" spans="7:24" x14ac:dyDescent="0.2">
      <c r="G254" s="2"/>
      <c r="H254" s="2"/>
      <c r="I254" s="2"/>
      <c r="J254" s="2"/>
      <c r="K254" s="2"/>
      <c r="L254" s="2"/>
      <c r="M254" s="2"/>
      <c r="N254" s="2"/>
      <c r="O254" s="2"/>
      <c r="P254" s="2"/>
      <c r="Q254" s="2"/>
      <c r="R254" s="2"/>
      <c r="S254" s="2"/>
      <c r="T254" s="2"/>
      <c r="U254" s="2"/>
      <c r="V254" s="2"/>
      <c r="W254" s="2"/>
      <c r="X254" s="2"/>
    </row>
    <row r="255" spans="7:24" x14ac:dyDescent="0.2">
      <c r="G255" s="2"/>
      <c r="H255" s="2"/>
      <c r="I255" s="2"/>
      <c r="J255" s="2"/>
      <c r="K255" s="2"/>
      <c r="L255" s="2"/>
      <c r="M255" s="2"/>
      <c r="N255" s="2"/>
      <c r="O255" s="2"/>
      <c r="P255" s="2"/>
      <c r="Q255" s="2"/>
      <c r="R255" s="2"/>
      <c r="S255" s="2"/>
      <c r="T255" s="2"/>
      <c r="U255" s="2"/>
      <c r="V255" s="2"/>
      <c r="W255" s="2"/>
      <c r="X255" s="2"/>
    </row>
    <row r="256" spans="7:24" x14ac:dyDescent="0.2">
      <c r="G256" s="2"/>
      <c r="H256" s="2"/>
      <c r="I256" s="2"/>
      <c r="J256" s="2"/>
      <c r="K256" s="2"/>
      <c r="L256" s="2"/>
      <c r="M256" s="2"/>
      <c r="N256" s="2"/>
      <c r="O256" s="2"/>
      <c r="P256" s="2"/>
      <c r="Q256" s="2"/>
      <c r="R256" s="2"/>
      <c r="S256" s="2"/>
      <c r="T256" s="2"/>
      <c r="U256" s="2"/>
      <c r="V256" s="2"/>
      <c r="W256" s="2"/>
      <c r="X256" s="2"/>
    </row>
    <row r="257" spans="7:24" x14ac:dyDescent="0.2">
      <c r="G257" s="2"/>
      <c r="H257" s="2"/>
      <c r="I257" s="2"/>
      <c r="J257" s="2"/>
      <c r="K257" s="2"/>
      <c r="L257" s="2"/>
      <c r="M257" s="2"/>
      <c r="N257" s="2"/>
      <c r="O257" s="2"/>
      <c r="P257" s="2"/>
      <c r="Q257" s="2"/>
      <c r="R257" s="2"/>
      <c r="S257" s="2"/>
      <c r="T257" s="2"/>
      <c r="U257" s="2"/>
      <c r="V257" s="2"/>
      <c r="W257" s="2"/>
      <c r="X257" s="2"/>
    </row>
    <row r="258" spans="7:24" x14ac:dyDescent="0.2">
      <c r="G258" s="2"/>
      <c r="H258" s="2"/>
      <c r="I258" s="2"/>
      <c r="J258" s="2"/>
      <c r="K258" s="2"/>
      <c r="L258" s="2"/>
      <c r="M258" s="2"/>
      <c r="N258" s="2"/>
      <c r="O258" s="2"/>
      <c r="P258" s="2"/>
      <c r="Q258" s="2"/>
      <c r="R258" s="2"/>
      <c r="S258" s="2"/>
      <c r="T258" s="2"/>
      <c r="U258" s="2"/>
      <c r="V258" s="2"/>
      <c r="W258" s="2"/>
      <c r="X258" s="2"/>
    </row>
    <row r="259" spans="7:24" x14ac:dyDescent="0.2">
      <c r="G259" s="2"/>
      <c r="H259" s="2"/>
      <c r="I259" s="2"/>
      <c r="J259" s="2"/>
      <c r="K259" s="2"/>
      <c r="L259" s="2"/>
      <c r="M259" s="2"/>
      <c r="N259" s="2"/>
      <c r="O259" s="2"/>
      <c r="P259" s="2"/>
      <c r="Q259" s="2"/>
      <c r="R259" s="2"/>
      <c r="S259" s="2"/>
      <c r="T259" s="2"/>
      <c r="U259" s="2"/>
      <c r="V259" s="2"/>
      <c r="W259" s="2"/>
      <c r="X259" s="2"/>
    </row>
    <row r="260" spans="7:24" x14ac:dyDescent="0.2">
      <c r="G260" s="2"/>
      <c r="H260" s="2"/>
      <c r="I260" s="2"/>
      <c r="J260" s="2"/>
      <c r="K260" s="2"/>
      <c r="L260" s="2"/>
      <c r="M260" s="2"/>
      <c r="N260" s="2"/>
      <c r="O260" s="2"/>
      <c r="P260" s="2"/>
      <c r="Q260" s="2"/>
      <c r="R260" s="2"/>
      <c r="S260" s="2"/>
      <c r="T260" s="2"/>
      <c r="U260" s="2"/>
      <c r="V260" s="2"/>
      <c r="W260" s="2"/>
      <c r="X260" s="2"/>
    </row>
    <row r="261" spans="7:24" x14ac:dyDescent="0.2">
      <c r="G261" s="2"/>
      <c r="H261" s="2"/>
      <c r="I261" s="2"/>
      <c r="J261" s="2"/>
      <c r="K261" s="2"/>
      <c r="L261" s="2"/>
      <c r="M261" s="2"/>
      <c r="N261" s="2"/>
      <c r="O261" s="2"/>
      <c r="P261" s="2"/>
      <c r="Q261" s="2"/>
      <c r="R261" s="2"/>
      <c r="S261" s="2"/>
      <c r="T261" s="2"/>
      <c r="U261" s="2"/>
      <c r="V261" s="2"/>
      <c r="W261" s="2"/>
      <c r="X261" s="2"/>
    </row>
    <row r="262" spans="7:24" x14ac:dyDescent="0.2">
      <c r="G262" s="2"/>
      <c r="H262" s="2"/>
      <c r="I262" s="2"/>
      <c r="J262" s="2"/>
      <c r="K262" s="2"/>
      <c r="L262" s="2"/>
      <c r="M262" s="2"/>
      <c r="N262" s="2"/>
      <c r="O262" s="2"/>
      <c r="P262" s="2"/>
      <c r="Q262" s="2"/>
      <c r="R262" s="2"/>
      <c r="S262" s="2"/>
      <c r="T262" s="2"/>
      <c r="U262" s="2"/>
      <c r="V262" s="2"/>
      <c r="W262" s="2"/>
      <c r="X262" s="2"/>
    </row>
    <row r="263" spans="7:24" x14ac:dyDescent="0.2">
      <c r="G263" s="2"/>
      <c r="H263" s="2"/>
      <c r="I263" s="2"/>
      <c r="J263" s="2"/>
      <c r="K263" s="2"/>
      <c r="L263" s="2"/>
      <c r="M263" s="2"/>
      <c r="N263" s="2"/>
      <c r="O263" s="2"/>
      <c r="P263" s="2"/>
      <c r="Q263" s="2"/>
      <c r="R263" s="2"/>
      <c r="S263" s="2"/>
      <c r="T263" s="2"/>
      <c r="U263" s="2"/>
      <c r="V263" s="2"/>
      <c r="W263" s="2"/>
      <c r="X263" s="2"/>
    </row>
    <row r="264" spans="7:24" x14ac:dyDescent="0.2">
      <c r="G264" s="2"/>
      <c r="H264" s="2"/>
      <c r="I264" s="2"/>
      <c r="J264" s="2"/>
      <c r="K264" s="2"/>
      <c r="L264" s="2"/>
      <c r="M264" s="2"/>
      <c r="N264" s="2"/>
      <c r="O264" s="2"/>
      <c r="P264" s="2"/>
      <c r="Q264" s="2"/>
      <c r="R264" s="2"/>
      <c r="S264" s="2"/>
      <c r="T264" s="2"/>
      <c r="U264" s="2"/>
      <c r="V264" s="2"/>
      <c r="W264" s="2"/>
      <c r="X264" s="2"/>
    </row>
    <row r="265" spans="7:24" x14ac:dyDescent="0.2">
      <c r="G265" s="2"/>
      <c r="H265" s="2"/>
      <c r="I265" s="2"/>
      <c r="J265" s="2"/>
      <c r="K265" s="2"/>
      <c r="L265" s="2"/>
      <c r="M265" s="2"/>
      <c r="N265" s="2"/>
      <c r="O265" s="2"/>
      <c r="P265" s="2"/>
      <c r="Q265" s="2"/>
      <c r="R265" s="2"/>
      <c r="S265" s="2"/>
      <c r="T265" s="2"/>
      <c r="U265" s="2"/>
      <c r="V265" s="2"/>
      <c r="W265" s="2"/>
      <c r="X265" s="2"/>
    </row>
    <row r="266" spans="7:24" x14ac:dyDescent="0.2">
      <c r="G266" s="2"/>
      <c r="H266" s="2"/>
      <c r="I266" s="2"/>
      <c r="J266" s="2"/>
      <c r="K266" s="2"/>
      <c r="L266" s="2"/>
      <c r="M266" s="2"/>
      <c r="N266" s="2"/>
      <c r="O266" s="2"/>
      <c r="P266" s="2"/>
      <c r="Q266" s="2"/>
      <c r="R266" s="2"/>
      <c r="S266" s="2"/>
      <c r="T266" s="2"/>
      <c r="U266" s="2"/>
      <c r="V266" s="2"/>
      <c r="W266" s="2"/>
      <c r="X266" s="2"/>
    </row>
    <row r="267" spans="7:24" x14ac:dyDescent="0.2">
      <c r="G267" s="2"/>
      <c r="H267" s="2"/>
      <c r="I267" s="2"/>
      <c r="J267" s="2"/>
      <c r="K267" s="2"/>
      <c r="L267" s="2"/>
      <c r="M267" s="2"/>
      <c r="N267" s="2"/>
      <c r="O267" s="2"/>
      <c r="P267" s="2"/>
      <c r="Q267" s="2"/>
      <c r="R267" s="2"/>
      <c r="S267" s="2"/>
      <c r="T267" s="2"/>
      <c r="U267" s="2"/>
      <c r="V267" s="2"/>
      <c r="W267" s="2"/>
      <c r="X267" s="2"/>
    </row>
    <row r="268" spans="7:24" x14ac:dyDescent="0.2">
      <c r="G268" s="2"/>
      <c r="H268" s="2"/>
      <c r="I268" s="2"/>
      <c r="J268" s="2"/>
      <c r="K268" s="2"/>
      <c r="L268" s="2"/>
      <c r="M268" s="2"/>
      <c r="N268" s="2"/>
      <c r="O268" s="2"/>
      <c r="P268" s="2"/>
      <c r="Q268" s="2"/>
      <c r="R268" s="2"/>
      <c r="S268" s="2"/>
      <c r="T268" s="2"/>
      <c r="U268" s="2"/>
      <c r="V268" s="2"/>
      <c r="W268" s="2"/>
      <c r="X268" s="2"/>
    </row>
    <row r="269" spans="7:24" x14ac:dyDescent="0.2">
      <c r="G269" s="2"/>
      <c r="H269" s="2"/>
      <c r="I269" s="2"/>
      <c r="J269" s="2"/>
      <c r="K269" s="2"/>
      <c r="L269" s="2"/>
      <c r="M269" s="2"/>
      <c r="N269" s="2"/>
      <c r="O269" s="2"/>
      <c r="P269" s="2"/>
      <c r="Q269" s="2"/>
      <c r="R269" s="2"/>
      <c r="S269" s="2"/>
      <c r="T269" s="2"/>
      <c r="U269" s="2"/>
      <c r="V269" s="2"/>
      <c r="W269" s="2"/>
      <c r="X269" s="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29B8EB7-1E82-40ED-ADF2-F6E533281EB1}">
  <ds:schemaRefs>
    <ds:schemaRef ds:uri="http://schemas.microsoft.com/sharepoint/events"/>
  </ds:schemaRefs>
</ds:datastoreItem>
</file>

<file path=customXml/itemProps2.xml><?xml version="1.0" encoding="utf-8"?>
<ds:datastoreItem xmlns:ds="http://schemas.openxmlformats.org/officeDocument/2006/customXml" ds:itemID="{C30D5AE3-DCC3-4135-B81B-351D06050D31}">
  <ds:schemaRefs>
    <ds:schemaRef ds:uri="http://schemas.microsoft.com/sharepoint/v3/contenttype/forms"/>
  </ds:schemaRefs>
</ds:datastoreItem>
</file>

<file path=customXml/itemProps3.xml><?xml version="1.0" encoding="utf-8"?>
<ds:datastoreItem xmlns:ds="http://schemas.openxmlformats.org/officeDocument/2006/customXml" ds:itemID="{08E27161-25C1-45BB-8072-C7D0B385A0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EA2DB24-B213-473D-BEB2-144FFEC8AB22}">
  <ds:schemaRefs>
    <ds:schemaRef ds:uri="http://www.w3.org/XML/1998/namespace"/>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infopath/2007/PartnerControls"/>
    <ds:schemaRef ds:uri="3eb395c1-c26a-485a-a474-2edaaa77b21c"/>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Nuraqilah binti Hj Abd Hamid</cp:lastModifiedBy>
  <dcterms:created xsi:type="dcterms:W3CDTF">2019-03-02T07:16:29Z</dcterms:created>
  <dcterms:modified xsi:type="dcterms:W3CDTF">2026-05-26T07:46:26Z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